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101 - KOMUNIKACE" sheetId="2" r:id="rId2"/>
    <sheet name="SO401 - VEŘEJNÉ OSVĚTLENÍ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'SO101 - KOMUNIKACE'!$C$93:$K$471</definedName>
    <definedName name="_xlnm.Print_Area" localSheetId="1">'SO101 - KOMUNIKACE'!$C$4:$J$39,'SO101 - KOMUNIKACE'!$C$45:$J$75,'SO101 - KOMUNIKACE'!$C$81:$K$471</definedName>
    <definedName name="_xlnm.Print_Titles" localSheetId="1">'SO101 - KOMUNIKACE'!$93:$93</definedName>
    <definedName name="_xlnm._FilterDatabase" localSheetId="2" hidden="1">'SO401 - VEŘEJNÉ OSVĚTLENÍ'!$C$90:$K$157</definedName>
    <definedName name="_xlnm.Print_Area" localSheetId="2">'SO401 - VEŘEJNÉ OSVĚTLENÍ'!$C$4:$J$39,'SO401 - VEŘEJNÉ OSVĚTLENÍ'!$C$45:$J$72,'SO401 - VEŘEJNÉ OSVĚTLENÍ'!$C$78:$K$157</definedName>
    <definedName name="_xlnm.Print_Titles" localSheetId="2">'SO401 - VEŘEJNÉ OSVĚTLENÍ'!$90:$90</definedName>
    <definedName name="_xlnm.Print_Area" localSheetId="3">'Seznam figur'!$C$4:$G$69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4" l="1" r="D7"/>
  <c i="3" r="J149"/>
  <c r="J37"/>
  <c r="J36"/>
  <c i="1" r="AY56"/>
  <c i="3" r="J35"/>
  <c i="1" r="AX56"/>
  <c i="3" r="BI157"/>
  <c r="BH157"/>
  <c r="BG157"/>
  <c r="BF157"/>
  <c r="T157"/>
  <c r="T156"/>
  <c r="R157"/>
  <c r="R156"/>
  <c r="P157"/>
  <c r="P156"/>
  <c r="BI155"/>
  <c r="BH155"/>
  <c r="BG155"/>
  <c r="BF155"/>
  <c r="T155"/>
  <c r="T154"/>
  <c r="R155"/>
  <c r="R154"/>
  <c r="P155"/>
  <c r="P154"/>
  <c r="BI153"/>
  <c r="BH153"/>
  <c r="BG153"/>
  <c r="BF153"/>
  <c r="T153"/>
  <c r="T152"/>
  <c r="R153"/>
  <c r="R152"/>
  <c r="P153"/>
  <c r="P152"/>
  <c r="BI151"/>
  <c r="BH151"/>
  <c r="BG151"/>
  <c r="BF151"/>
  <c r="T151"/>
  <c r="T150"/>
  <c r="R151"/>
  <c r="R150"/>
  <c r="P151"/>
  <c r="P150"/>
  <c r="J67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T143"/>
  <c r="R144"/>
  <c r="R143"/>
  <c r="P144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F87"/>
  <c r="F85"/>
  <c r="E83"/>
  <c r="F54"/>
  <c r="F52"/>
  <c r="E50"/>
  <c r="J24"/>
  <c r="E24"/>
  <c r="J55"/>
  <c r="J23"/>
  <c r="J21"/>
  <c r="E21"/>
  <c r="J87"/>
  <c r="J20"/>
  <c r="J18"/>
  <c r="E18"/>
  <c r="F55"/>
  <c r="J17"/>
  <c r="J12"/>
  <c r="J52"/>
  <c r="E7"/>
  <c r="E48"/>
  <c i="2" r="J37"/>
  <c r="J36"/>
  <c i="1" r="AY55"/>
  <c i="2" r="J35"/>
  <c i="1" r="AX55"/>
  <c i="2" r="BI469"/>
  <c r="BH469"/>
  <c r="BG469"/>
  <c r="BF469"/>
  <c r="T469"/>
  <c r="T468"/>
  <c r="R469"/>
  <c r="R468"/>
  <c r="P469"/>
  <c r="P468"/>
  <c r="BI467"/>
  <c r="BH467"/>
  <c r="BG467"/>
  <c r="BF467"/>
  <c r="T467"/>
  <c r="R467"/>
  <c r="P467"/>
  <c r="BI466"/>
  <c r="BH466"/>
  <c r="BG466"/>
  <c r="BF466"/>
  <c r="T466"/>
  <c r="R466"/>
  <c r="P466"/>
  <c r="BI465"/>
  <c r="BH465"/>
  <c r="BG465"/>
  <c r="BF465"/>
  <c r="T465"/>
  <c r="R465"/>
  <c r="P465"/>
  <c r="BI463"/>
  <c r="BH463"/>
  <c r="BG463"/>
  <c r="BF463"/>
  <c r="T463"/>
  <c r="R463"/>
  <c r="P463"/>
  <c r="BI461"/>
  <c r="BH461"/>
  <c r="BG461"/>
  <c r="BF461"/>
  <c r="T461"/>
  <c r="R461"/>
  <c r="P461"/>
  <c r="BI460"/>
  <c r="BH460"/>
  <c r="BG460"/>
  <c r="BF460"/>
  <c r="T460"/>
  <c r="R460"/>
  <c r="P460"/>
  <c r="BI455"/>
  <c r="BH455"/>
  <c r="BG455"/>
  <c r="BF455"/>
  <c r="T455"/>
  <c r="R455"/>
  <c r="P455"/>
  <c r="BI451"/>
  <c r="BH451"/>
  <c r="BG451"/>
  <c r="BF451"/>
  <c r="T451"/>
  <c r="R451"/>
  <c r="P451"/>
  <c r="BI447"/>
  <c r="BH447"/>
  <c r="BG447"/>
  <c r="BF447"/>
  <c r="T447"/>
  <c r="T446"/>
  <c r="R447"/>
  <c r="R446"/>
  <c r="P447"/>
  <c r="P446"/>
  <c r="BI441"/>
  <c r="BH441"/>
  <c r="BG441"/>
  <c r="BF441"/>
  <c r="T441"/>
  <c r="R441"/>
  <c r="P441"/>
  <c r="BI435"/>
  <c r="BH435"/>
  <c r="BG435"/>
  <c r="BF435"/>
  <c r="T435"/>
  <c r="R435"/>
  <c r="P435"/>
  <c r="BI426"/>
  <c r="BH426"/>
  <c r="BG426"/>
  <c r="BF426"/>
  <c r="T426"/>
  <c r="R426"/>
  <c r="P426"/>
  <c r="BI420"/>
  <c r="BH420"/>
  <c r="BG420"/>
  <c r="BF420"/>
  <c r="T420"/>
  <c r="R420"/>
  <c r="P420"/>
  <c r="BI416"/>
  <c r="BH416"/>
  <c r="BG416"/>
  <c r="BF416"/>
  <c r="T416"/>
  <c r="R416"/>
  <c r="P416"/>
  <c r="BI412"/>
  <c r="BH412"/>
  <c r="BG412"/>
  <c r="BF412"/>
  <c r="T412"/>
  <c r="R412"/>
  <c r="P412"/>
  <c r="BI409"/>
  <c r="BH409"/>
  <c r="BG409"/>
  <c r="BF409"/>
  <c r="T409"/>
  <c r="R409"/>
  <c r="P409"/>
  <c r="BI406"/>
  <c r="BH406"/>
  <c r="BG406"/>
  <c r="BF406"/>
  <c r="T406"/>
  <c r="R406"/>
  <c r="P406"/>
  <c r="BI403"/>
  <c r="BH403"/>
  <c r="BG403"/>
  <c r="BF403"/>
  <c r="T403"/>
  <c r="R403"/>
  <c r="P403"/>
  <c r="BI399"/>
  <c r="BH399"/>
  <c r="BG399"/>
  <c r="BF399"/>
  <c r="T399"/>
  <c r="R399"/>
  <c r="P399"/>
  <c r="BI396"/>
  <c r="BH396"/>
  <c r="BG396"/>
  <c r="BF396"/>
  <c r="T396"/>
  <c r="R396"/>
  <c r="P396"/>
  <c r="BI393"/>
  <c r="BH393"/>
  <c r="BG393"/>
  <c r="BF393"/>
  <c r="T393"/>
  <c r="R393"/>
  <c r="P393"/>
  <c r="BI389"/>
  <c r="BH389"/>
  <c r="BG389"/>
  <c r="BF389"/>
  <c r="T389"/>
  <c r="R389"/>
  <c r="P389"/>
  <c r="BI385"/>
  <c r="BH385"/>
  <c r="BG385"/>
  <c r="BF385"/>
  <c r="T385"/>
  <c r="R385"/>
  <c r="P385"/>
  <c r="BI381"/>
  <c r="BH381"/>
  <c r="BG381"/>
  <c r="BF381"/>
  <c r="T381"/>
  <c r="R381"/>
  <c r="P381"/>
  <c r="BI377"/>
  <c r="BH377"/>
  <c r="BG377"/>
  <c r="BF377"/>
  <c r="T377"/>
  <c r="R377"/>
  <c r="P377"/>
  <c r="BI373"/>
  <c r="BH373"/>
  <c r="BG373"/>
  <c r="BF373"/>
  <c r="T373"/>
  <c r="R373"/>
  <c r="P373"/>
  <c r="BI368"/>
  <c r="BH368"/>
  <c r="BG368"/>
  <c r="BF368"/>
  <c r="T368"/>
  <c r="R368"/>
  <c r="P368"/>
  <c r="BI364"/>
  <c r="BH364"/>
  <c r="BG364"/>
  <c r="BF364"/>
  <c r="T364"/>
  <c r="R364"/>
  <c r="P364"/>
  <c r="BI359"/>
  <c r="BH359"/>
  <c r="BG359"/>
  <c r="BF359"/>
  <c r="T359"/>
  <c r="R359"/>
  <c r="P359"/>
  <c r="BI355"/>
  <c r="BH355"/>
  <c r="BG355"/>
  <c r="BF355"/>
  <c r="T355"/>
  <c r="R355"/>
  <c r="P355"/>
  <c r="BI350"/>
  <c r="BH350"/>
  <c r="BG350"/>
  <c r="BF350"/>
  <c r="T350"/>
  <c r="R350"/>
  <c r="P350"/>
  <c r="BI345"/>
  <c r="BH345"/>
  <c r="BG345"/>
  <c r="BF345"/>
  <c r="T345"/>
  <c r="R345"/>
  <c r="P345"/>
  <c r="BI339"/>
  <c r="BH339"/>
  <c r="BG339"/>
  <c r="BF339"/>
  <c r="T339"/>
  <c r="R339"/>
  <c r="P339"/>
  <c r="BI333"/>
  <c r="BH333"/>
  <c r="BG333"/>
  <c r="BF333"/>
  <c r="T333"/>
  <c r="R333"/>
  <c r="P333"/>
  <c r="BI327"/>
  <c r="BH327"/>
  <c r="BG327"/>
  <c r="BF327"/>
  <c r="T327"/>
  <c r="R327"/>
  <c r="P327"/>
  <c r="BI323"/>
  <c r="BH323"/>
  <c r="BG323"/>
  <c r="BF323"/>
  <c r="T323"/>
  <c r="R323"/>
  <c r="P323"/>
  <c r="BI319"/>
  <c r="BH319"/>
  <c r="BG319"/>
  <c r="BF319"/>
  <c r="T319"/>
  <c r="R319"/>
  <c r="P319"/>
  <c r="BI315"/>
  <c r="BH315"/>
  <c r="BG315"/>
  <c r="BF315"/>
  <c r="T315"/>
  <c r="R315"/>
  <c r="P315"/>
  <c r="BI310"/>
  <c r="BH310"/>
  <c r="BG310"/>
  <c r="BF310"/>
  <c r="T310"/>
  <c r="R310"/>
  <c r="P310"/>
  <c r="BI306"/>
  <c r="BH306"/>
  <c r="BG306"/>
  <c r="BF306"/>
  <c r="T306"/>
  <c r="R306"/>
  <c r="P306"/>
  <c r="BI301"/>
  <c r="BH301"/>
  <c r="BG301"/>
  <c r="BF301"/>
  <c r="T301"/>
  <c r="R301"/>
  <c r="P301"/>
  <c r="BI297"/>
  <c r="BH297"/>
  <c r="BG297"/>
  <c r="BF297"/>
  <c r="T297"/>
  <c r="R297"/>
  <c r="P297"/>
  <c r="BI292"/>
  <c r="BH292"/>
  <c r="BG292"/>
  <c r="BF292"/>
  <c r="T292"/>
  <c r="R292"/>
  <c r="P292"/>
  <c r="BI288"/>
  <c r="BH288"/>
  <c r="BG288"/>
  <c r="BF288"/>
  <c r="T288"/>
  <c r="R288"/>
  <c r="P288"/>
  <c r="BI283"/>
  <c r="BH283"/>
  <c r="BG283"/>
  <c r="BF283"/>
  <c r="T283"/>
  <c r="R283"/>
  <c r="P283"/>
  <c r="BI279"/>
  <c r="BH279"/>
  <c r="BG279"/>
  <c r="BF279"/>
  <c r="T279"/>
  <c r="R279"/>
  <c r="P279"/>
  <c r="BI274"/>
  <c r="BH274"/>
  <c r="BG274"/>
  <c r="BF274"/>
  <c r="T274"/>
  <c r="R274"/>
  <c r="P274"/>
  <c r="BI270"/>
  <c r="BH270"/>
  <c r="BG270"/>
  <c r="BF270"/>
  <c r="T270"/>
  <c r="R270"/>
  <c r="P270"/>
  <c r="BI265"/>
  <c r="BH265"/>
  <c r="BG265"/>
  <c r="BF265"/>
  <c r="T265"/>
  <c r="R265"/>
  <c r="P265"/>
  <c r="BI263"/>
  <c r="BH263"/>
  <c r="BG263"/>
  <c r="BF263"/>
  <c r="T263"/>
  <c r="R263"/>
  <c r="P263"/>
  <c r="BI258"/>
  <c r="BH258"/>
  <c r="BG258"/>
  <c r="BF258"/>
  <c r="T258"/>
  <c r="R258"/>
  <c r="P258"/>
  <c r="BI254"/>
  <c r="BH254"/>
  <c r="BG254"/>
  <c r="BF254"/>
  <c r="T254"/>
  <c r="R254"/>
  <c r="P254"/>
  <c r="BI249"/>
  <c r="BH249"/>
  <c r="BG249"/>
  <c r="BF249"/>
  <c r="T249"/>
  <c r="R249"/>
  <c r="P249"/>
  <c r="BI245"/>
  <c r="BH245"/>
  <c r="BG245"/>
  <c r="BF245"/>
  <c r="T245"/>
  <c r="R245"/>
  <c r="P245"/>
  <c r="BI240"/>
  <c r="BH240"/>
  <c r="BG240"/>
  <c r="BF240"/>
  <c r="T240"/>
  <c r="R240"/>
  <c r="P240"/>
  <c r="BI236"/>
  <c r="BH236"/>
  <c r="BG236"/>
  <c r="BF236"/>
  <c r="T236"/>
  <c r="R236"/>
  <c r="P236"/>
  <c r="BI232"/>
  <c r="BH232"/>
  <c r="BG232"/>
  <c r="BF232"/>
  <c r="T232"/>
  <c r="R232"/>
  <c r="P232"/>
  <c r="BI227"/>
  <c r="BH227"/>
  <c r="BG227"/>
  <c r="BF227"/>
  <c r="T227"/>
  <c r="R227"/>
  <c r="P227"/>
  <c r="BI222"/>
  <c r="BH222"/>
  <c r="BG222"/>
  <c r="BF222"/>
  <c r="T222"/>
  <c r="R222"/>
  <c r="P222"/>
  <c r="BI217"/>
  <c r="BH217"/>
  <c r="BG217"/>
  <c r="BF217"/>
  <c r="T217"/>
  <c r="R217"/>
  <c r="P217"/>
  <c r="BI212"/>
  <c r="BH212"/>
  <c r="BG212"/>
  <c r="BF212"/>
  <c r="T212"/>
  <c r="R212"/>
  <c r="P212"/>
  <c r="BI205"/>
  <c r="BH205"/>
  <c r="BG205"/>
  <c r="BF205"/>
  <c r="T205"/>
  <c r="R205"/>
  <c r="P205"/>
  <c r="BI200"/>
  <c r="BH200"/>
  <c r="BG200"/>
  <c r="BF200"/>
  <c r="T200"/>
  <c r="R200"/>
  <c r="P200"/>
  <c r="BI193"/>
  <c r="BH193"/>
  <c r="BG193"/>
  <c r="BF193"/>
  <c r="T193"/>
  <c r="R193"/>
  <c r="P193"/>
  <c r="BI187"/>
  <c r="BH187"/>
  <c r="BG187"/>
  <c r="BF187"/>
  <c r="T187"/>
  <c r="T186"/>
  <c r="R187"/>
  <c r="R186"/>
  <c r="P187"/>
  <c r="P186"/>
  <c r="BI181"/>
  <c r="BH181"/>
  <c r="BG181"/>
  <c r="BF181"/>
  <c r="T181"/>
  <c r="T180"/>
  <c r="R181"/>
  <c r="R180"/>
  <c r="P181"/>
  <c r="P180"/>
  <c r="BI171"/>
  <c r="BH171"/>
  <c r="BG171"/>
  <c r="BF171"/>
  <c r="T171"/>
  <c r="R171"/>
  <c r="P171"/>
  <c r="BI168"/>
  <c r="BH168"/>
  <c r="BG168"/>
  <c r="BF168"/>
  <c r="T168"/>
  <c r="R168"/>
  <c r="P168"/>
  <c r="BI159"/>
  <c r="BH159"/>
  <c r="BG159"/>
  <c r="BF159"/>
  <c r="T159"/>
  <c r="R159"/>
  <c r="P159"/>
  <c r="BI156"/>
  <c r="BH156"/>
  <c r="BG156"/>
  <c r="BF156"/>
  <c r="T156"/>
  <c r="R156"/>
  <c r="P156"/>
  <c r="BI151"/>
  <c r="BH151"/>
  <c r="BG151"/>
  <c r="BF151"/>
  <c r="T151"/>
  <c r="R151"/>
  <c r="P151"/>
  <c r="BI146"/>
  <c r="BH146"/>
  <c r="BG146"/>
  <c r="BF146"/>
  <c r="T146"/>
  <c r="R146"/>
  <c r="P146"/>
  <c r="BI139"/>
  <c r="BH139"/>
  <c r="BG139"/>
  <c r="BF139"/>
  <c r="T139"/>
  <c r="R139"/>
  <c r="P139"/>
  <c r="BI134"/>
  <c r="BH134"/>
  <c r="BG134"/>
  <c r="BF134"/>
  <c r="T134"/>
  <c r="R134"/>
  <c r="P134"/>
  <c r="BI125"/>
  <c r="BH125"/>
  <c r="BG125"/>
  <c r="BF125"/>
  <c r="T125"/>
  <c r="R125"/>
  <c r="P125"/>
  <c r="BI121"/>
  <c r="BH121"/>
  <c r="BG121"/>
  <c r="BF121"/>
  <c r="T121"/>
  <c r="R121"/>
  <c r="P121"/>
  <c r="BI115"/>
  <c r="BH115"/>
  <c r="BG115"/>
  <c r="BF115"/>
  <c r="T115"/>
  <c r="R115"/>
  <c r="P115"/>
  <c r="BI109"/>
  <c r="BH109"/>
  <c r="BG109"/>
  <c r="BF109"/>
  <c r="T109"/>
  <c r="R109"/>
  <c r="P109"/>
  <c r="BI103"/>
  <c r="BH103"/>
  <c r="BG103"/>
  <c r="BF103"/>
  <c r="T103"/>
  <c r="R103"/>
  <c r="P103"/>
  <c r="BI97"/>
  <c r="BH97"/>
  <c r="BG97"/>
  <c r="BF97"/>
  <c r="T97"/>
  <c r="R97"/>
  <c r="P97"/>
  <c r="J91"/>
  <c r="J90"/>
  <c r="F90"/>
  <c r="F88"/>
  <c r="E86"/>
  <c r="J55"/>
  <c r="J54"/>
  <c r="F54"/>
  <c r="F52"/>
  <c r="E50"/>
  <c r="J18"/>
  <c r="E18"/>
  <c r="F91"/>
  <c r="J17"/>
  <c r="J12"/>
  <c r="J88"/>
  <c r="E7"/>
  <c r="E84"/>
  <c i="1" r="L50"/>
  <c r="AM50"/>
  <c r="AM49"/>
  <c r="L49"/>
  <c r="AM47"/>
  <c r="L47"/>
  <c r="L45"/>
  <c r="L44"/>
  <c i="2" r="J389"/>
  <c r="J406"/>
  <c r="J355"/>
  <c i="3" r="BK144"/>
  <c r="J119"/>
  <c r="BK139"/>
  <c i="2" r="J212"/>
  <c r="BK420"/>
  <c i="3" r="J153"/>
  <c r="J124"/>
  <c i="2" r="BK171"/>
  <c r="J399"/>
  <c r="J217"/>
  <c r="J193"/>
  <c i="3" r="BK95"/>
  <c r="BK102"/>
  <c i="2" r="J319"/>
  <c i="3" r="BK153"/>
  <c i="2" r="BK97"/>
  <c r="J279"/>
  <c r="J240"/>
  <c r="J103"/>
  <c i="3" r="BK155"/>
  <c i="2" r="BK270"/>
  <c r="J270"/>
  <c r="BK227"/>
  <c i="3" r="J104"/>
  <c r="J131"/>
  <c i="2" r="J385"/>
  <c r="J297"/>
  <c r="BK377"/>
  <c r="BK467"/>
  <c r="J245"/>
  <c i="3" r="J110"/>
  <c r="J116"/>
  <c i="2" r="J393"/>
  <c r="J121"/>
  <c i="3" r="J148"/>
  <c r="J155"/>
  <c r="BK98"/>
  <c i="2" r="BK121"/>
  <c i="1" r="AS54"/>
  <c i="2" r="J451"/>
  <c r="J181"/>
  <c r="BK469"/>
  <c i="3" r="BK101"/>
  <c r="J98"/>
  <c r="J102"/>
  <c i="2" r="BK409"/>
  <c i="3" r="J109"/>
  <c i="2" r="J381"/>
  <c r="J333"/>
  <c r="BK205"/>
  <c i="3" r="J157"/>
  <c r="J111"/>
  <c i="2" r="BK393"/>
  <c r="BK455"/>
  <c r="J274"/>
  <c i="3" r="J144"/>
  <c r="BK104"/>
  <c i="2" r="BK465"/>
  <c r="BK103"/>
  <c r="BK460"/>
  <c r="BK301"/>
  <c i="3" r="J103"/>
  <c r="BK146"/>
  <c i="2" r="J461"/>
  <c r="BK222"/>
  <c i="3" r="BK135"/>
  <c r="BK157"/>
  <c i="2" r="J125"/>
  <c r="J146"/>
  <c i="3" r="BK116"/>
  <c r="J141"/>
  <c i="2" r="BK297"/>
  <c r="BK217"/>
  <c r="J171"/>
  <c i="3" r="J123"/>
  <c r="BK148"/>
  <c r="J129"/>
  <c i="2" r="BK265"/>
  <c i="3" r="BK141"/>
  <c r="BK113"/>
  <c i="2" r="BK245"/>
  <c r="BK426"/>
  <c r="J134"/>
  <c i="3" r="BK99"/>
  <c r="J134"/>
  <c i="2" r="BK151"/>
  <c r="J168"/>
  <c r="J426"/>
  <c i="3" r="J147"/>
  <c r="BK147"/>
  <c r="J112"/>
  <c i="2" r="BK447"/>
  <c r="J258"/>
  <c i="3" r="J142"/>
  <c r="BK107"/>
  <c r="J100"/>
  <c i="2" r="J441"/>
  <c r="J156"/>
  <c r="J350"/>
  <c r="BK288"/>
  <c i="3" r="BK127"/>
  <c r="J146"/>
  <c i="2" r="J327"/>
  <c i="3" r="J139"/>
  <c i="2" r="BK406"/>
  <c r="BK399"/>
  <c r="J460"/>
  <c r="BK323"/>
  <c r="BK274"/>
  <c i="3" r="J107"/>
  <c r="J95"/>
  <c i="2" r="J151"/>
  <c i="3" r="BK108"/>
  <c i="2" r="J323"/>
  <c r="J377"/>
  <c r="BK451"/>
  <c r="BK396"/>
  <c i="3" r="BK105"/>
  <c r="BK137"/>
  <c i="2" r="J97"/>
  <c r="BK463"/>
  <c r="BK156"/>
  <c i="3" r="J117"/>
  <c r="BK123"/>
  <c i="2" r="J466"/>
  <c r="BK240"/>
  <c r="J368"/>
  <c r="J373"/>
  <c i="3" r="BK93"/>
  <c r="J132"/>
  <c i="2" r="J283"/>
  <c r="BK283"/>
  <c r="J403"/>
  <c r="BK364"/>
  <c i="3" r="BK133"/>
  <c r="J108"/>
  <c i="2" r="BK279"/>
  <c r="BK258"/>
  <c r="BK385"/>
  <c i="3" r="BK103"/>
  <c i="2" r="BK368"/>
  <c r="J416"/>
  <c r="J315"/>
  <c r="BK109"/>
  <c i="3" r="BK130"/>
  <c r="BK142"/>
  <c i="2" r="J232"/>
  <c r="J412"/>
  <c r="J409"/>
  <c r="J115"/>
  <c r="BK339"/>
  <c i="3" r="J120"/>
  <c r="J94"/>
  <c i="2" r="J455"/>
  <c r="BK146"/>
  <c i="3" r="J114"/>
  <c r="BK106"/>
  <c i="2" r="J435"/>
  <c r="J396"/>
  <c r="J292"/>
  <c r="BK373"/>
  <c r="BK139"/>
  <c i="3" r="BK131"/>
  <c i="2" r="BK181"/>
  <c r="J469"/>
  <c r="J159"/>
  <c i="3" r="BK97"/>
  <c r="BK117"/>
  <c i="2" r="BK350"/>
  <c r="J420"/>
  <c r="BK193"/>
  <c i="3" r="J151"/>
  <c i="2" r="BK249"/>
  <c r="J265"/>
  <c r="BK412"/>
  <c i="3" r="BK138"/>
  <c r="BK126"/>
  <c i="2" r="BK389"/>
  <c r="BK315"/>
  <c i="3" r="BK151"/>
  <c i="2" r="BK403"/>
  <c r="BK263"/>
  <c r="J306"/>
  <c i="3" r="BK109"/>
  <c r="J99"/>
  <c r="BK115"/>
  <c i="2" r="J359"/>
  <c r="BK381"/>
  <c r="J254"/>
  <c i="3" r="BK129"/>
  <c r="BK111"/>
  <c r="BK96"/>
  <c i="2" r="BK333"/>
  <c r="J205"/>
  <c r="BK134"/>
  <c i="3" r="J93"/>
  <c r="BK120"/>
  <c i="2" r="BK115"/>
  <c r="J301"/>
  <c r="J263"/>
  <c r="BK187"/>
  <c i="3" r="J96"/>
  <c r="J138"/>
  <c i="2" r="J463"/>
  <c r="BK355"/>
  <c i="3" r="BK94"/>
  <c i="2" r="J467"/>
  <c r="BK159"/>
  <c r="BK416"/>
  <c r="BK310"/>
  <c i="3" r="J135"/>
  <c r="J113"/>
  <c i="2" r="J187"/>
  <c r="J310"/>
  <c i="3" r="J130"/>
  <c i="2" r="BK212"/>
  <c r="BK200"/>
  <c r="J465"/>
  <c r="BK306"/>
  <c i="3" r="BK125"/>
  <c r="J122"/>
  <c i="2" r="BK232"/>
  <c r="J288"/>
  <c r="BK359"/>
  <c i="3" r="J128"/>
  <c r="J133"/>
  <c i="2" r="J222"/>
  <c r="J227"/>
  <c r="J200"/>
  <c i="3" r="BK128"/>
  <c r="J126"/>
  <c r="J97"/>
  <c i="2" r="BK236"/>
  <c r="J139"/>
  <c r="BK292"/>
  <c i="3" r="J105"/>
  <c r="J125"/>
  <c r="J106"/>
  <c i="2" r="J249"/>
  <c r="BK254"/>
  <c i="3" r="BK112"/>
  <c i="2" r="BK441"/>
  <c r="J345"/>
  <c r="BK461"/>
  <c i="3" r="BK110"/>
  <c r="BK122"/>
  <c r="J127"/>
  <c i="2" r="BK466"/>
  <c r="BK125"/>
  <c i="3" r="BK134"/>
  <c i="2" r="J109"/>
  <c r="J364"/>
  <c r="J236"/>
  <c i="3" r="J137"/>
  <c r="BK124"/>
  <c r="BK114"/>
  <c i="2" r="BK345"/>
  <c r="BK327"/>
  <c r="BK168"/>
  <c i="3" r="BK100"/>
  <c r="J101"/>
  <c i="2" r="J339"/>
  <c r="J447"/>
  <c r="BK319"/>
  <c r="BK435"/>
  <c i="3" r="BK119"/>
  <c r="J115"/>
  <c r="BK132"/>
  <c i="2" l="1" r="R253"/>
  <c r="BK425"/>
  <c r="J425"/>
  <c r="J67"/>
  <c r="R459"/>
  <c r="BK192"/>
  <c r="J192"/>
  <c r="J64"/>
  <c r="P253"/>
  <c r="P425"/>
  <c r="P450"/>
  <c r="P449"/>
  <c r="T459"/>
  <c i="3" r="P118"/>
  <c r="P136"/>
  <c i="2" r="R96"/>
  <c r="T192"/>
  <c r="P338"/>
  <c r="BK459"/>
  <c r="T464"/>
  <c i="3" r="T121"/>
  <c r="T140"/>
  <c i="2" r="P96"/>
  <c r="R192"/>
  <c r="T338"/>
  <c r="T450"/>
  <c r="T449"/>
  <c r="BK464"/>
  <c r="J464"/>
  <c r="J73"/>
  <c i="3" r="BK118"/>
  <c r="J118"/>
  <c r="J61"/>
  <c r="T118"/>
  <c r="T136"/>
  <c r="P145"/>
  <c i="2" r="T96"/>
  <c r="BK253"/>
  <c r="J253"/>
  <c r="J65"/>
  <c r="R338"/>
  <c r="P459"/>
  <c i="3" r="R92"/>
  <c r="R118"/>
  <c r="BK136"/>
  <c r="J136"/>
  <c r="J63"/>
  <c r="BK145"/>
  <c r="J145"/>
  <c r="J66"/>
  <c i="2" r="P192"/>
  <c r="BK338"/>
  <c r="J338"/>
  <c r="J66"/>
  <c r="T425"/>
  <c r="R450"/>
  <c r="R449"/>
  <c r="R464"/>
  <c i="3" r="BK92"/>
  <c r="BK121"/>
  <c r="J121"/>
  <c r="J62"/>
  <c r="BK140"/>
  <c r="J140"/>
  <c r="J64"/>
  <c r="T145"/>
  <c i="2" r="BK96"/>
  <c r="BK95"/>
  <c r="J95"/>
  <c r="J60"/>
  <c r="T253"/>
  <c r="R425"/>
  <c r="BK450"/>
  <c r="BK449"/>
  <c r="J449"/>
  <c r="J69"/>
  <c r="P464"/>
  <c i="3" r="P92"/>
  <c r="P91"/>
  <c i="1" r="AU56"/>
  <c i="3" r="P121"/>
  <c r="R136"/>
  <c r="R140"/>
  <c r="T92"/>
  <c r="T91"/>
  <c r="R121"/>
  <c r="P140"/>
  <c r="R145"/>
  <c i="2" r="BK180"/>
  <c r="J180"/>
  <c r="J62"/>
  <c r="BK186"/>
  <c r="J186"/>
  <c r="J63"/>
  <c r="BK446"/>
  <c r="J446"/>
  <c r="J68"/>
  <c r="BK468"/>
  <c r="J468"/>
  <c r="J74"/>
  <c i="3" r="BK154"/>
  <c r="J154"/>
  <c r="J70"/>
  <c r="BK143"/>
  <c r="J143"/>
  <c r="J65"/>
  <c r="BK150"/>
  <c r="J150"/>
  <c r="J68"/>
  <c r="BK152"/>
  <c r="J152"/>
  <c r="J69"/>
  <c r="BK156"/>
  <c r="J156"/>
  <c r="J71"/>
  <c i="2" r="J459"/>
  <c r="J72"/>
  <c i="3" r="J85"/>
  <c r="J88"/>
  <c r="BE95"/>
  <c r="BE105"/>
  <c r="BE108"/>
  <c r="BE109"/>
  <c r="BE123"/>
  <c r="BE129"/>
  <c r="BE135"/>
  <c r="BE155"/>
  <c i="2" r="J96"/>
  <c r="J61"/>
  <c i="3" r="E81"/>
  <c r="F88"/>
  <c r="BE99"/>
  <c r="BE107"/>
  <c r="BE112"/>
  <c r="BE146"/>
  <c r="BE148"/>
  <c r="BE151"/>
  <c r="BE93"/>
  <c r="BE94"/>
  <c r="BE106"/>
  <c r="BE128"/>
  <c r="BE130"/>
  <c r="BE141"/>
  <c i="2" r="J450"/>
  <c r="J70"/>
  <c i="3" r="BE103"/>
  <c r="BE122"/>
  <c r="BE134"/>
  <c r="BE102"/>
  <c r="BE110"/>
  <c r="BE113"/>
  <c r="BE127"/>
  <c r="BE138"/>
  <c r="BE147"/>
  <c r="BE100"/>
  <c r="BE101"/>
  <c r="BE131"/>
  <c r="BE142"/>
  <c r="BE144"/>
  <c r="BE157"/>
  <c r="BE104"/>
  <c r="BE114"/>
  <c r="BE115"/>
  <c r="BE116"/>
  <c r="BE120"/>
  <c r="BE125"/>
  <c r="BE132"/>
  <c r="J54"/>
  <c r="BE96"/>
  <c r="BE97"/>
  <c r="BE98"/>
  <c r="BE111"/>
  <c r="BE117"/>
  <c r="BE119"/>
  <c r="BE124"/>
  <c r="BE126"/>
  <c r="BE133"/>
  <c r="BE137"/>
  <c r="BE139"/>
  <c r="BE153"/>
  <c i="2" r="J52"/>
  <c r="BE146"/>
  <c r="BE151"/>
  <c r="BE156"/>
  <c r="BE212"/>
  <c r="BE227"/>
  <c r="BE236"/>
  <c r="BE274"/>
  <c r="BE323"/>
  <c r="E48"/>
  <c r="F55"/>
  <c r="BE97"/>
  <c r="BE103"/>
  <c r="BE115"/>
  <c r="BE171"/>
  <c r="BE297"/>
  <c r="BE319"/>
  <c r="BE327"/>
  <c r="BE345"/>
  <c r="BE377"/>
  <c r="BE393"/>
  <c r="BE420"/>
  <c r="BE159"/>
  <c r="BE399"/>
  <c r="BE403"/>
  <c r="BE406"/>
  <c r="BE466"/>
  <c r="BE467"/>
  <c r="BE469"/>
  <c r="BE121"/>
  <c r="BE168"/>
  <c r="BE181"/>
  <c r="BE205"/>
  <c r="BE263"/>
  <c r="BE288"/>
  <c r="BE292"/>
  <c r="BE306"/>
  <c r="BE385"/>
  <c r="BE409"/>
  <c r="BE412"/>
  <c r="BE187"/>
  <c r="BE217"/>
  <c r="BE232"/>
  <c r="BE279"/>
  <c r="BE283"/>
  <c r="BE339"/>
  <c r="BE350"/>
  <c r="BE355"/>
  <c r="BE364"/>
  <c r="BE368"/>
  <c r="BE373"/>
  <c r="BE381"/>
  <c r="BE396"/>
  <c r="BE435"/>
  <c r="BE447"/>
  <c r="BE451"/>
  <c r="BE455"/>
  <c r="BE461"/>
  <c r="BE139"/>
  <c r="BE240"/>
  <c r="BE389"/>
  <c r="BE460"/>
  <c r="BE465"/>
  <c r="BE125"/>
  <c r="BE193"/>
  <c r="BE222"/>
  <c r="BE254"/>
  <c r="BE270"/>
  <c r="BE441"/>
  <c r="BE463"/>
  <c r="BE109"/>
  <c r="BE134"/>
  <c r="BE200"/>
  <c r="BE245"/>
  <c r="BE249"/>
  <c r="BE258"/>
  <c r="BE265"/>
  <c r="BE301"/>
  <c r="BE310"/>
  <c r="BE315"/>
  <c r="BE333"/>
  <c r="BE359"/>
  <c r="BE416"/>
  <c r="BE426"/>
  <c r="F35"/>
  <c i="1" r="BB55"/>
  <c i="2" r="F37"/>
  <c i="1" r="BD55"/>
  <c i="2" r="F36"/>
  <c i="1" r="BC55"/>
  <c i="3" r="F37"/>
  <c i="1" r="BD56"/>
  <c i="3" r="F35"/>
  <c i="1" r="BB56"/>
  <c i="3" r="F34"/>
  <c i="1" r="BA56"/>
  <c i="2" r="J34"/>
  <c i="1" r="AW55"/>
  <c i="3" r="F36"/>
  <c i="1" r="BC56"/>
  <c i="3" r="J34"/>
  <c i="1" r="AW56"/>
  <c i="2" r="F34"/>
  <c i="1" r="BA55"/>
  <c i="2" l="1" r="P95"/>
  <c r="BK458"/>
  <c r="J458"/>
  <c r="J71"/>
  <c i="3" r="R91"/>
  <c i="2" r="R95"/>
  <c r="R458"/>
  <c i="3" r="BK91"/>
  <c r="J91"/>
  <c r="J59"/>
  <c i="2" r="T95"/>
  <c r="T94"/>
  <c r="T458"/>
  <c r="P458"/>
  <c i="3" r="J92"/>
  <c r="J60"/>
  <c i="2" r="F33"/>
  <c i="1" r="AZ55"/>
  <c r="BB54"/>
  <c r="AX54"/>
  <c i="2" r="J33"/>
  <c i="1" r="AV55"/>
  <c r="AT55"/>
  <c i="3" r="J33"/>
  <c i="1" r="AV56"/>
  <c r="AT56"/>
  <c r="BD54"/>
  <c r="W33"/>
  <c i="3" r="F33"/>
  <c i="1" r="AZ56"/>
  <c r="BC54"/>
  <c r="AY54"/>
  <c r="BA54"/>
  <c r="W30"/>
  <c i="2" l="1" r="R94"/>
  <c r="P94"/>
  <c i="1" r="AU55"/>
  <c i="2" r="BK94"/>
  <c r="J94"/>
  <c r="J59"/>
  <c i="3" r="J30"/>
  <c i="1" r="AG56"/>
  <c r="W31"/>
  <c r="W32"/>
  <c r="AW54"/>
  <c r="AK30"/>
  <c r="AU54"/>
  <c r="AZ54"/>
  <c r="AV54"/>
  <c r="AK29"/>
  <c i="3" l="1" r="J39"/>
  <c i="1" r="AN56"/>
  <c i="2" r="J30"/>
  <c i="1" r="AG55"/>
  <c r="AG54"/>
  <c r="AK26"/>
  <c r="AK35"/>
  <c r="W29"/>
  <c r="AT54"/>
  <c i="2" l="1" r="J39"/>
  <c i="1" r="AN5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<sst xmlns="http://schemas.openxmlformats.org/spreadsheetml/2006/main">
  <si>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</si>
  <si>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</si>
  <si>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</si>
  <si>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</si>
  <si>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</si>
  <si>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{627a0261-86d7-4ce3-812c-1c542e094107}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</si>
  <si>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</si>
  <si>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</si>
  <si>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</si>
  <si>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</si>
  <si>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</si>
  <si>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</si>
  <si>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</si>
  <si>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</si>
  <si>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</si>
  <si>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</si>
  <si>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</si>
  <si>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povrchu komunikace v Klatovech 2025, 5. část (Neumannova ulice)</t>
  </si>
  <si>
    <t>KSO:</t>
  </si>
  <si>
    <t/>
  </si>
  <si>
    <t>CC-CZ:</t>
  </si>
  <si>
    <t>Místo:</t>
  </si>
  <si>
    <t>KLATOVY</t>
  </si>
  <si>
    <t>Datum:</t>
  </si>
  <si>
    <t>18. 2. 2025</t>
  </si>
  <si>
    <t>Zadavatel:</t>
  </si>
  <si>
    <t>IČ:</t>
  </si>
  <si>
    <t>Město Klatovy</t>
  </si>
  <si>
    <t>DIČ:</t>
  </si>
  <si>
    <t>Uchazeč:</t>
  </si>
  <si>
    <t>Vyplň údaj</t>
  </si>
  <si>
    <t>Projektant:</t>
  </si>
  <si>
    <t>Ing. Tomáš Macán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</si>
  <si>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</si>
  <si>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</si>
  <si>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</si>
  <si>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</si>
  <si>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</si>
  <si>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</si>
  <si>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</si>
  <si>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</si>
  <si>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</si>
  <si>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</si>
  <si>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</si>
  <si>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</si>
  <si>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</si>
  <si>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</si>
  <si>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</si>
  <si>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</si>
  <si>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</si>
  <si>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</si>
  <si>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</si>
  <si>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</si>
  <si>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</si>
  <si>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</si>
  <si>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</si>
  <si>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</si>
  <si>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</si>
  <si>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</si>
  <si>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</si>
  <si>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</si>
  <si>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</si>
  <si>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</si>
  <si>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</si>
  <si>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</si>
  <si>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</si>
  <si>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</si>
  <si>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</si>
  <si>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</si>
  <si>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</si>
  <si>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</si>
  <si>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</si>
  <si>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</si>
  <si>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</si>
  <si>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</si>
  <si>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</si>
  <si>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</si>
  <si>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SO101</t>
  </si>
  <si>
    <t>KOMUNIKACE</t>
  </si>
  <si>
    <t>STA</t>
  </si>
  <si>
    <t>1</t>
  </si>
  <si>
    <t>{12ac5fa4-a69d-4e5f-8641-1353374a6e8e}</t>
  </si>
  <si>
    <t>2</t>
  </si>
  <si>
    <t>SO401</t>
  </si>
  <si>
    <t>VEŘEJNÉ OSVĚTLENÍ</t>
  </si>
  <si>
    <t>{f838e198-eecf-4efe-baa4-9d9bad1ebfd9}</t>
  </si>
  <si>
    <t>hloub_1</t>
  </si>
  <si>
    <t>hloubení rýh pro trativody</t>
  </si>
  <si>
    <t>m3</t>
  </si>
  <si>
    <t>76,5</t>
  </si>
  <si>
    <t>hloub_2</t>
  </si>
  <si>
    <t>hloubení rýh pro přípojky UV a UV</t>
  </si>
  <si>
    <t>69</t>
  </si>
  <si>
    <t>KRYCÍ LIST SOUPISU PRACÍ</t>
  </si>
  <si>
    <t>lože</t>
  </si>
  <si>
    <t>lože pod potrubí</t>
  </si>
  <si>
    <t>2,9</t>
  </si>
  <si>
    <t>obsyp</t>
  </si>
  <si>
    <t>obsyp potrubí</t>
  </si>
  <si>
    <t>8,7</t>
  </si>
  <si>
    <t>odkop</t>
  </si>
  <si>
    <t>odkopávky</t>
  </si>
  <si>
    <t>747,21</t>
  </si>
  <si>
    <t>suť_obruby</t>
  </si>
  <si>
    <t>vytrhané kamenné obruby</t>
  </si>
  <si>
    <t>t</t>
  </si>
  <si>
    <t>76,26</t>
  </si>
  <si>
    <t>Objekt:</t>
  </si>
  <si>
    <t>zásyp</t>
  </si>
  <si>
    <t>54,1</t>
  </si>
  <si>
    <t>SO101 - KOMUNIKACE</t>
  </si>
  <si>
    <t>Žižkovský Petr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</si>
  <si>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</si>
  <si>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</si>
  <si>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</si>
  <si>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</si>
  <si>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</si>
  <si>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</si>
  <si>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</si>
  <si>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</si>
  <si>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</si>
  <si>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</si>
  <si>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</si>
  <si>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</si>
  <si>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</si>
  <si>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</si>
  <si>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</si>
  <si>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</si>
  <si>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</si>
  <si>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</si>
  <si>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</si>
  <si>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</si>
  <si>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</si>
  <si>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</si>
  <si>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</si>
  <si>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</si>
  <si>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</si>
  <si>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</si>
  <si>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</si>
  <si>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</si>
  <si>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</si>
  <si>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</si>
  <si>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</si>
  <si>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</si>
  <si>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</si>
  <si>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</si>
  <si>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</si>
  <si>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</si>
  <si>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</si>
  <si>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113154546</t>
  </si>
  <si>
    <t>Frézování živičného podkladu nebo krytu s naložením hmot na dopravní prostředek plochy přes 500 do 2 000 m2 pruhu šířky přes 1 m, tloušťky vrstvy 80 mm</t>
  </si>
  <si>
    <t>m2</t>
  </si>
  <si>
    <t>CS ÚRS 2025 01</t>
  </si>
  <si>
    <t>4</t>
  </si>
  <si>
    <t>-998705954</t>
  </si>
  <si>
    <t>Online PSC</t>
  </si>
  <si>
    <t>https://podminky.urs.cz/item/CS_URS_2025_01/113154546</t>
  </si>
  <si>
    <t>P</t>
  </si>
  <si>
    <t>Poznámka k položce:_x000d_
frézovaná PAU ZAS-T1 viz zpráva č. 47/2024_x000d_
bude odprodáno zhotoviteli viz smlouva o odkupu_x000d_
předpokládané množství 213 t</t>
  </si>
  <si>
    <t>VV</t>
  </si>
  <si>
    <t>komunikace stávající</t>
  </si>
  <si>
    <t>1160</t>
  </si>
  <si>
    <t>Součet</t>
  </si>
  <si>
    <t>113107241</t>
  </si>
  <si>
    <t>Odstranění podkladů nebo krytů strojně plochy jednotlivě přes 200 m2 s přemístěním hmot na skládku na vzdálenost do 20 m nebo s naložením na dopravní prostředek živičných, o tl. vrstvy do 50 mm</t>
  </si>
  <si>
    <t>1258309121</t>
  </si>
  <si>
    <t>https://podminky.urs.cz/item/CS_URS_2025_01/113107241</t>
  </si>
  <si>
    <t>Poznámka k položce:_x000d_
BUDE ODVEZENO NA SKLÁDKU VIZ POLOŽKA Č. 997211511R</t>
  </si>
  <si>
    <t>chodníky a sjezdy stávající</t>
  </si>
  <si>
    <t>578</t>
  </si>
  <si>
    <t>3</t>
  </si>
  <si>
    <t>113106134</t>
  </si>
  <si>
    <t>Rozebrání dlažeb komunikací pro pěší s přemístěním hmot na skládku na vzdálenost do 3 m nebo s naložením na dopravní prostředek s ložem z kameniva nebo živice a s jakoukoliv výplní spár strojně plochy jednotlivě do 50 m2 ze zámkové dlažby</t>
  </si>
  <si>
    <t>1651633548</t>
  </si>
  <si>
    <t>https://podminky.urs.cz/item/CS_URS_2025_01/113106134</t>
  </si>
  <si>
    <t>chodníky stávající</t>
  </si>
  <si>
    <t>73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</si>
  <si>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</si>
  <si>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</si>
  <si>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</si>
  <si>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1342671892</t>
  </si>
  <si>
    <t>https://podminky.urs.cz/item/CS_URS_2025_01/113202111</t>
  </si>
  <si>
    <t>Poznámka k položce:_x000d_
budou odvezeny na mezideponii, očištěny a znovu použity</t>
  </si>
  <si>
    <t>stávající kamenné obruby</t>
  </si>
  <si>
    <t>372</t>
  </si>
  <si>
    <t>5</t>
  </si>
  <si>
    <t>003R</t>
  </si>
  <si>
    <t>Bourání uliční vpusti</t>
  </si>
  <si>
    <t>ks</t>
  </si>
  <si>
    <t>497882243</t>
  </si>
  <si>
    <t>6</t>
  </si>
  <si>
    <t>122151104</t>
  </si>
  <si>
    <t>Odkopávky a prokopávky nezapažené strojně v hornině třídy těžitelnosti I skupiny 1 a 2 přes 100 do 500 m3</t>
  </si>
  <si>
    <t>-1227024630</t>
  </si>
  <si>
    <t>https://podminky.urs.cz/item/CS_URS_2025_01/122151104</t>
  </si>
  <si>
    <t>odkop pro spodní stavbu komunikace</t>
  </si>
  <si>
    <t>1160*0,39*1,2</t>
  </si>
  <si>
    <t>odkop pro spodní stavbu chodníky</t>
  </si>
  <si>
    <t>462*0,25</t>
  </si>
  <si>
    <t>odkop pro spodní stavbu sjezdy</t>
  </si>
  <si>
    <t>189*0,47</t>
  </si>
  <si>
    <t>7</t>
  </si>
  <si>
    <t>132151102</t>
  </si>
  <si>
    <t>Hloubení nezapažených rýh šířky do 800 mm strojně s urovnáním dna do předepsaného profilu a spádu v hornině třídy těžitelnosti I skupiny 1 a 2 přes 20 do 50 m3</t>
  </si>
  <si>
    <t>1452989616</t>
  </si>
  <si>
    <t>https://podminky.urs.cz/item/CS_URS_2025_01/132151102</t>
  </si>
  <si>
    <t>trativody</t>
  </si>
  <si>
    <t>0,5*0,45*340</t>
  </si>
  <si>
    <t>8</t>
  </si>
  <si>
    <t>132151252</t>
  </si>
  <si>
    <t>Hloubení nezapažených rýh šířky přes 800 do 2 000 mm strojně s urovnáním dna do předepsaného profilu a spádu v hornině třídy těžitelnosti I skupiny 1 a 2 přes 20 do 50 m3</t>
  </si>
  <si>
    <t>-1295092133</t>
  </si>
  <si>
    <t>https://podminky.urs.cz/item/CS_URS_2025_01/132151252</t>
  </si>
  <si>
    <t>přípojky UV</t>
  </si>
  <si>
    <t>1*2*29</t>
  </si>
  <si>
    <t>UV</t>
  </si>
  <si>
    <t>11*1</t>
  </si>
  <si>
    <t>9</t>
  </si>
  <si>
    <t>162701105R</t>
  </si>
  <si>
    <t>Vodorovné přemístění výkopku nebo sypaniny po suchu na obvyklém dopravním prostředku, bez naložení výkopku, avšak se složením bez rozhrnutí z horniny tř. 1 až 4 na skládku včetně likvidace v souladu se zákonem o odpadech</t>
  </si>
  <si>
    <t>-729287908</t>
  </si>
  <si>
    <t>10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</si>
  <si>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</si>
  <si>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</si>
  <si>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1253413162</t>
  </si>
  <si>
    <t>https://podminky.urs.cz/item/CS_URS_2025_01/175151101</t>
  </si>
  <si>
    <t>1*0,3*29</t>
  </si>
  <si>
    <t>11</t>
  </si>
  <si>
    <t>M</t>
  </si>
  <si>
    <t>58337310</t>
  </si>
  <si>
    <t>štěrkopísek frakce 0/4</t>
  </si>
  <si>
    <t>2023678491</t>
  </si>
  <si>
    <t>Poznámka k položce:_x000d_
materiál pro obsyp</t>
  </si>
  <si>
    <t>8,7*2 "Přepočtené koeficientem množství</t>
  </si>
  <si>
    <t>174151101</t>
  </si>
  <si>
    <t>Zásyp sypaninou z jakékoliv horniny strojně s uložením výkopku ve vrstvách se zhutněním jam, šachet, rýh nebo kolem objektů v těchto vykopávkách</t>
  </si>
  <si>
    <t>1464894028</t>
  </si>
  <si>
    <t>https://podminky.urs.cz/item/CS_URS_2025_01/174151101</t>
  </si>
  <si>
    <t>11*0,7</t>
  </si>
  <si>
    <t>-lože</t>
  </si>
  <si>
    <t>-obsyp</t>
  </si>
  <si>
    <t>13</t>
  </si>
  <si>
    <t>58344171</t>
  </si>
  <si>
    <t>štěrkodrť frakce 0/32</t>
  </si>
  <si>
    <t>-1262880324</t>
  </si>
  <si>
    <t>zásyp*2</t>
  </si>
  <si>
    <t>14</t>
  </si>
  <si>
    <t>181951112</t>
  </si>
  <si>
    <t>Úprava pláně vyrovnáním výškových rozdílů strojně v hornině třídy těžitelnosti I, skupiny 1 až 3 se zhutněním</t>
  </si>
  <si>
    <t>214947606</t>
  </si>
  <si>
    <t>https://podminky.urs.cz/item/CS_URS_2025_01/181951112</t>
  </si>
  <si>
    <t>komunikace</t>
  </si>
  <si>
    <t>1160*1,2</t>
  </si>
  <si>
    <t>chodníky</t>
  </si>
  <si>
    <t>462</t>
  </si>
  <si>
    <t>sjezdy</t>
  </si>
  <si>
    <t>189</t>
  </si>
  <si>
    <t>Zakládání</t>
  </si>
  <si>
    <t>15</t>
  </si>
  <si>
    <t>212751106</t>
  </si>
  <si>
    <t>Trativod z drenážních trubek flexibilních PVC-U SN 4 perforace 360° včetně lože otevřený výkop DN 160 pro meliorace</t>
  </si>
  <si>
    <t>118068047</t>
  </si>
  <si>
    <t>https://podminky.urs.cz/item/CS_URS_2025_01/212751106</t>
  </si>
  <si>
    <t>340</t>
  </si>
  <si>
    <t>Vodorovné konstrukce</t>
  </si>
  <si>
    <t>16</t>
  </si>
  <si>
    <t>451541111</t>
  </si>
  <si>
    <t>Lože pod potrubí, stoky a drobné objekty v otevřeném výkopu ze štěrkodrtě do 0-63 mm</t>
  </si>
  <si>
    <t>1981164939</t>
  </si>
  <si>
    <t>https://podminky.urs.cz/item/CS_URS_2025_01/451541111</t>
  </si>
  <si>
    <t>1*0,1*29</t>
  </si>
  <si>
    <t>Komunikace pozemní</t>
  </si>
  <si>
    <t>17</t>
  </si>
  <si>
    <t>564861111</t>
  </si>
  <si>
    <t>Podklad ze štěrkodrti ŠD s rozprostřením a zhutněním plochy přes 100 m2, po zhutnění tl. 200 mm</t>
  </si>
  <si>
    <t>-304070434</t>
  </si>
  <si>
    <t>https://podminky.urs.cz/item/CS_URS_2025_01/564861111</t>
  </si>
  <si>
    <t>18</t>
  </si>
  <si>
    <t>564952111</t>
  </si>
  <si>
    <t>Podklad z mechanicky zpevněného kameniva MZK (minerální beton) s rozprostřením a s hutněním, po zhutnění tl. 150 mm</t>
  </si>
  <si>
    <t>1723659431</t>
  </si>
  <si>
    <t>https://podminky.urs.cz/item/CS_URS_2025_01/564952111</t>
  </si>
  <si>
    <t>19</t>
  </si>
  <si>
    <t>564951313</t>
  </si>
  <si>
    <t>Podklad nebo podsyp z betonového recyklátu s rozprostřením a zhutněním plochy přes 100 m2, po zhutnění tl. 150 mm</t>
  </si>
  <si>
    <t>1966624708</t>
  </si>
  <si>
    <t>https://podminky.urs.cz/item/CS_URS_2025_01/564951313</t>
  </si>
  <si>
    <t>20</t>
  </si>
  <si>
    <t>577176121</t>
  </si>
  <si>
    <t>Asfaltový beton vrstva ložní ACL 22 (ABVH) s rozprostřením a zhutněním z nemodifikovaného asfaltu v pruhu šířky přes 3 m, po zhutnění tl. 80 mm</t>
  </si>
  <si>
    <t>-1932615100</t>
  </si>
  <si>
    <t>https://podminky.urs.cz/item/CS_URS_2025_01/577176121</t>
  </si>
  <si>
    <t>573231106</t>
  </si>
  <si>
    <t>Postřik spojovací PS bez posypu kamenivem ze silniční emulze, v množství 0,30 kg/m2</t>
  </si>
  <si>
    <t>-1580182552</t>
  </si>
  <si>
    <t>https://podminky.urs.cz/item/CS_URS_2025_01/573231106</t>
  </si>
  <si>
    <t>22</t>
  </si>
  <si>
    <t>577134121</t>
  </si>
  <si>
    <t>Asfaltový beton vrstva obrusná ACO 11 (ABS) s rozprostřením a se zhutněním z nemodifikovaného asfaltu v pruhu šířky přes 3 m tř. I (ACO 11+), po zhutnění tl. 40 mm</t>
  </si>
  <si>
    <t>-2051195161</t>
  </si>
  <si>
    <t>https://podminky.urs.cz/item/CS_URS_2025_01/577134121</t>
  </si>
  <si>
    <t>23</t>
  </si>
  <si>
    <t>596211113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</si>
  <si>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300 m2</t>
  </si>
  <si>
    <t>-1705829205</t>
  </si>
  <si>
    <t>https://podminky.urs.cz/item/CS_URS_2025_01/596211113</t>
  </si>
  <si>
    <t>24</t>
  </si>
  <si>
    <t>59245018</t>
  </si>
  <si>
    <t>dlažba skladebná betonová 200x100mm tl 60mm přírodní</t>
  </si>
  <si>
    <t>236141496</t>
  </si>
  <si>
    <t>chodníky bez dlažby pro nevidomé</t>
  </si>
  <si>
    <t>456*1,02</t>
  </si>
  <si>
    <t>25</t>
  </si>
  <si>
    <t>59245006</t>
  </si>
  <si>
    <t>dlažba pro nevidomé betonová 200x100mm tl 60mm barevná</t>
  </si>
  <si>
    <t>-82880574</t>
  </si>
  <si>
    <t>chodníky dlažba pro nevidomé</t>
  </si>
  <si>
    <t>6*1,02</t>
  </si>
  <si>
    <t>26</t>
  </si>
  <si>
    <t>596212213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</si>
  <si>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300 m2</t>
  </si>
  <si>
    <t>1961280376</t>
  </si>
  <si>
    <t>https://podminky.urs.cz/item/CS_URS_2025_01/596212213</t>
  </si>
  <si>
    <t>27</t>
  </si>
  <si>
    <t>59245020</t>
  </si>
  <si>
    <t>dlažba skladebná betonová 200x100mm tl 80mm přírodní</t>
  </si>
  <si>
    <t>-320638591</t>
  </si>
  <si>
    <t>sjezdy bez dlažby pro nevidomé</t>
  </si>
  <si>
    <t>135*1,02</t>
  </si>
  <si>
    <t>28</t>
  </si>
  <si>
    <t>59245226</t>
  </si>
  <si>
    <t>dlažba pro nevidomé betonová 200x100mm tl 80mm barevná</t>
  </si>
  <si>
    <t>1154491400</t>
  </si>
  <si>
    <t>sjezdy dlažba pro nevidomé</t>
  </si>
  <si>
    <t>54*1,02</t>
  </si>
  <si>
    <t>Trubní vedení</t>
  </si>
  <si>
    <t>29</t>
  </si>
  <si>
    <t>001R.1</t>
  </si>
  <si>
    <t>Napojení přípojky UV na stávající kanalizaci</t>
  </si>
  <si>
    <t>136404430</t>
  </si>
  <si>
    <t>napojení na stávající řad</t>
  </si>
  <si>
    <t>30</t>
  </si>
  <si>
    <t>871313121</t>
  </si>
  <si>
    <t>Montáž kanalizačního potrubí z tvrdého PVC-U hladkého plnostěnného tuhost SN 8 DN 160</t>
  </si>
  <si>
    <t>1987211538</t>
  </si>
  <si>
    <t>https://podminky.urs.cz/item/CS_URS_2025_01/871313121</t>
  </si>
  <si>
    <t>31</t>
  </si>
  <si>
    <t>28611164</t>
  </si>
  <si>
    <t>trubka kanalizační PVC-U plnostěnná jednovrstvá DN 160x1000mm SN8</t>
  </si>
  <si>
    <t>468419117</t>
  </si>
  <si>
    <t>29*1,03 "Přepočtené koeficientem množství</t>
  </si>
  <si>
    <t>32</t>
  </si>
  <si>
    <t>877310310</t>
  </si>
  <si>
    <t>Montáž kolen na kanalizačním potrubí z PP nebo tvrdého PVC trub hladkých plnostěnných DN 150</t>
  </si>
  <si>
    <t>kus</t>
  </si>
  <si>
    <t>-1982746125</t>
  </si>
  <si>
    <t>https://podminky.urs.cz/item/CS_URS_2025_01/877310310</t>
  </si>
  <si>
    <t>3 kolena / 1 UV</t>
  </si>
  <si>
    <t>3*11</t>
  </si>
  <si>
    <t>33</t>
  </si>
  <si>
    <t>28611361</t>
  </si>
  <si>
    <t>koleno kanalizační PVC KG 160x45°</t>
  </si>
  <si>
    <t>-1625118968</t>
  </si>
  <si>
    <t>34</t>
  </si>
  <si>
    <t>895941302</t>
  </si>
  <si>
    <t>Osazení vpusti uliční z betonových dílců DN 450 dno s kalištěm</t>
  </si>
  <si>
    <t>1085877441</t>
  </si>
  <si>
    <t>https://podminky.urs.cz/item/CS_URS_2025_01/895941302</t>
  </si>
  <si>
    <t>vpusti nové</t>
  </si>
  <si>
    <t>35</t>
  </si>
  <si>
    <t>59223852</t>
  </si>
  <si>
    <t>dno pro uliční vpusť s kalovou prohlubní betonové 450x300x50mm</t>
  </si>
  <si>
    <t>340161427</t>
  </si>
  <si>
    <t>36</t>
  </si>
  <si>
    <t>895941332</t>
  </si>
  <si>
    <t>Osazení vpusti uliční z betonových dílců DN 450 skruž průběžná se zápachovou uzávěrkou</t>
  </si>
  <si>
    <t>-1571382296</t>
  </si>
  <si>
    <t>https://podminky.urs.cz/item/CS_URS_2025_01/895941332</t>
  </si>
  <si>
    <t>37</t>
  </si>
  <si>
    <t>59224493</t>
  </si>
  <si>
    <t>vpusť uliční DN 450 skruž průběžná 450/645x50mm betonová se zápachovou uzávěrkou 150mm PVC</t>
  </si>
  <si>
    <t>-1925328132</t>
  </si>
  <si>
    <t>38</t>
  </si>
  <si>
    <t>895941362</t>
  </si>
  <si>
    <t>Osazení vpusti uliční z betonových dílců DN 500 skruž středová 590 mm</t>
  </si>
  <si>
    <t>1820866585</t>
  </si>
  <si>
    <t>https://podminky.urs.cz/item/CS_URS_2025_01/895941362</t>
  </si>
  <si>
    <t>39</t>
  </si>
  <si>
    <t>59224462</t>
  </si>
  <si>
    <t>vpusť uliční DN 500 skruž průběžná vysoká betonová 500/590x65mm</t>
  </si>
  <si>
    <t>-1236554070</t>
  </si>
  <si>
    <t>40</t>
  </si>
  <si>
    <t>895941313</t>
  </si>
  <si>
    <t>Osazení vpusti uliční z betonových dílců DN 450 skruž horní 295 mm</t>
  </si>
  <si>
    <t>484722628</t>
  </si>
  <si>
    <t>https://podminky.urs.cz/item/CS_URS_2025_01/895941313</t>
  </si>
  <si>
    <t>41</t>
  </si>
  <si>
    <t>59224485</t>
  </si>
  <si>
    <t>vpusť uliční DN 450 skruž horní betonová 450/295x50mm</t>
  </si>
  <si>
    <t>-192652760</t>
  </si>
  <si>
    <t>42</t>
  </si>
  <si>
    <t>899204112</t>
  </si>
  <si>
    <t>Osazení mříží litinových včetně rámů a košů na bahno pro třídu zatížení D400, E600</t>
  </si>
  <si>
    <t>852140929</t>
  </si>
  <si>
    <t>https://podminky.urs.cz/item/CS_URS_2025_01/899204112</t>
  </si>
  <si>
    <t>43</t>
  </si>
  <si>
    <t>59223260</t>
  </si>
  <si>
    <t>mříž vtoková litinová k uliční vpusti C250/D400 500x500mm</t>
  </si>
  <si>
    <t>649961781</t>
  </si>
  <si>
    <t>44</t>
  </si>
  <si>
    <t>59223871</t>
  </si>
  <si>
    <t>koš vysoký pro uliční vpusti žárově Pz plech pro rám 500/500mm</t>
  </si>
  <si>
    <t>-1278459247</t>
  </si>
  <si>
    <t>45</t>
  </si>
  <si>
    <t>59224483R</t>
  </si>
  <si>
    <t>vpusť uliční DN 450 vyrovnávací prstenec pro rám 500x500mm</t>
  </si>
  <si>
    <t>-508853082</t>
  </si>
  <si>
    <t>46</t>
  </si>
  <si>
    <t>899132121</t>
  </si>
  <si>
    <t>Výměna (výšková úprava) poklopu kanalizačního s rámem pevným s ošetřením podkladních vrstev hloubky do 25 cm</t>
  </si>
  <si>
    <t>-458931399</t>
  </si>
  <si>
    <t>https://podminky.urs.cz/item/CS_URS_2025_01/899132121</t>
  </si>
  <si>
    <t>Poznámka k položce:_x000d_
výšková úprava - bude použit stávající poklop</t>
  </si>
  <si>
    <t>stávající poklopy</t>
  </si>
  <si>
    <t>47</t>
  </si>
  <si>
    <t>899132212</t>
  </si>
  <si>
    <t>Výměna (výšková úprava) poklopu vodovodního samonivelačního nebo pevného šoupátkového</t>
  </si>
  <si>
    <t>-880944803</t>
  </si>
  <si>
    <t>https://podminky.urs.cz/item/CS_URS_2025_01/899132212</t>
  </si>
  <si>
    <t>Poznámka k položce:_x000d_
výšková úprava krycích hrnců šoupátkových, hydrantových - budou použity stávající krycí hrnce</t>
  </si>
  <si>
    <t>Ostatní konstrukce a práce, bourání</t>
  </si>
  <si>
    <t>48</t>
  </si>
  <si>
    <t>916241213</t>
  </si>
  <si>
    <t>Osazení obrubníku kamenného se zřízením lože, s vyplněním a zatřením spár cementovou maltou stojatého s boční opěrou z betonu prostého, do lože z betonu prostého</t>
  </si>
  <si>
    <t>1397315233</t>
  </si>
  <si>
    <t>https://podminky.urs.cz/item/CS_URS_2025_01/916241213</t>
  </si>
  <si>
    <t>Poznámka k položce:_x000d_
budou použity stávající očištěné obruby s doplněním o nové obloukové obruby</t>
  </si>
  <si>
    <t>kamenné obruby</t>
  </si>
  <si>
    <t>49</t>
  </si>
  <si>
    <t>916231292R</t>
  </si>
  <si>
    <t>Osazení silničního kamenného obrubníku se zřízením lože, s vyplněním a zatřením spár cementovou maltou Příplatek k cenám za řezání obrubníků</t>
  </si>
  <si>
    <t>-952644267</t>
  </si>
  <si>
    <t>Poznámka k položce:_x000d_
řezání stávajících přímých obrub</t>
  </si>
  <si>
    <t>kamenné obruby 25/20 řezání předpoklad 20% z celkové délky</t>
  </si>
  <si>
    <t>372*0,2</t>
  </si>
  <si>
    <t>50</t>
  </si>
  <si>
    <t>916991121</t>
  </si>
  <si>
    <t>Lože pod obrubníky, krajníky nebo obruby z dlažebních kostek z betonu prostého</t>
  </si>
  <si>
    <t>2137184236</t>
  </si>
  <si>
    <t>https://podminky.urs.cz/item/CS_URS_2025_01/916991121</t>
  </si>
  <si>
    <t>kamenné obruby 25/20 lože pod obruby tloušťka dalších 100 mm</t>
  </si>
  <si>
    <t>372*0,5*0,1</t>
  </si>
  <si>
    <t>51</t>
  </si>
  <si>
    <t>58380438</t>
  </si>
  <si>
    <t>obrubník kamenný žulový obloukový R 3-5m 150x250mm</t>
  </si>
  <si>
    <t>673238260</t>
  </si>
  <si>
    <t>doplnění obloukových silničních obrub</t>
  </si>
  <si>
    <t>20*1,02</t>
  </si>
  <si>
    <t>52</t>
  </si>
  <si>
    <t>916111123</t>
  </si>
  <si>
    <t>Osazení silniční obruby z dlažebních kostek drobných v jedné řadě s ložem tl. přes 50 do 100 mm s boční opěrou z betonu prostého, do lože z betonu prostého téže značky</t>
  </si>
  <si>
    <t>1767073754</t>
  </si>
  <si>
    <t>https://podminky.urs.cz/item/CS_URS_2025_01/916111123</t>
  </si>
  <si>
    <t>přídlažba</t>
  </si>
  <si>
    <t>53</t>
  </si>
  <si>
    <t>58381007</t>
  </si>
  <si>
    <t>kostka štípaná dlažební žula drobná 8/10</t>
  </si>
  <si>
    <t>1734060819</t>
  </si>
  <si>
    <t>372*0,1*1,02</t>
  </si>
  <si>
    <t>54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</si>
  <si>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</si>
  <si>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</si>
  <si>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1467040142</t>
  </si>
  <si>
    <t>https://podminky.urs.cz/item/CS_URS_2025_01/916231213</t>
  </si>
  <si>
    <t>předpoklad doplnění obrub do sjezdů a v místech chybějící podezdívky</t>
  </si>
  <si>
    <t>100</t>
  </si>
  <si>
    <t>55</t>
  </si>
  <si>
    <t>59217016</t>
  </si>
  <si>
    <t>obrubník betonový chodníkový 1000x80x250mm</t>
  </si>
  <si>
    <t>1224966026</t>
  </si>
  <si>
    <t>100*1,02</t>
  </si>
  <si>
    <t>56</t>
  </si>
  <si>
    <t>919735112</t>
  </si>
  <si>
    <t>Řezání stávajícího živičného krytu nebo podkladu hloubky přes 50 do 100 mm</t>
  </si>
  <si>
    <t>1367136305</t>
  </si>
  <si>
    <t>https://podminky.urs.cz/item/CS_URS_2025_01/919735112</t>
  </si>
  <si>
    <t>6+11+16</t>
  </si>
  <si>
    <t>57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</si>
  <si>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</si>
  <si>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</si>
  <si>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-335653476</t>
  </si>
  <si>
    <t>https://podminky.urs.cz/item/CS_URS_2025_01/919732211</t>
  </si>
  <si>
    <t>58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</si>
  <si>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</si>
  <si>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</si>
  <si>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1131645967</t>
  </si>
  <si>
    <t>https://podminky.urs.cz/item/CS_URS_2025_01/966006132</t>
  </si>
  <si>
    <t>59</t>
  </si>
  <si>
    <t>914111111</t>
  </si>
  <si>
    <t>Montáž svislé dopravní značky základní velikosti do 1 m2 objímkami na sloupky nebo konzoly</t>
  </si>
  <si>
    <t>1521574343</t>
  </si>
  <si>
    <t>https://podminky.urs.cz/item/CS_URS_2025_01/914111111</t>
  </si>
  <si>
    <t>60</t>
  </si>
  <si>
    <t>40445652</t>
  </si>
  <si>
    <t>Dopravní značky dle PD</t>
  </si>
  <si>
    <t>-381810650</t>
  </si>
  <si>
    <t>61</t>
  </si>
  <si>
    <t>40445256</t>
  </si>
  <si>
    <t>svorka upínací na sloupek dopravní značky D 60mm</t>
  </si>
  <si>
    <t>1232323820</t>
  </si>
  <si>
    <t>2*2</t>
  </si>
  <si>
    <t>62</t>
  </si>
  <si>
    <t>914511112</t>
  </si>
  <si>
    <t>Montáž sloupku dopravních značek délky do 3,5 m do hliníkové patky pro sloupek D 60 mm</t>
  </si>
  <si>
    <t>180493128</t>
  </si>
  <si>
    <t>https://podminky.urs.cz/item/CS_URS_2025_01/914511112</t>
  </si>
  <si>
    <t>63</t>
  </si>
  <si>
    <t>40445225</t>
  </si>
  <si>
    <t>sloupek pro dopravní značku Zn D 60mm v 3,5m</t>
  </si>
  <si>
    <t>1507130797</t>
  </si>
  <si>
    <t>64</t>
  </si>
  <si>
    <t>40445240</t>
  </si>
  <si>
    <t>patka pro sloupek Al D 60mm</t>
  </si>
  <si>
    <t>992398172</t>
  </si>
  <si>
    <t>65</t>
  </si>
  <si>
    <t>40445253</t>
  </si>
  <si>
    <t>víčko plastové na sloupek D 60mm</t>
  </si>
  <si>
    <t>213458853</t>
  </si>
  <si>
    <t>66</t>
  </si>
  <si>
    <t>915121121</t>
  </si>
  <si>
    <t>Vodorovné dopravní značení stříkané barvou vodící čára bílá šířky 250 mm přerušovaná základní</t>
  </si>
  <si>
    <t>-331338174</t>
  </si>
  <si>
    <t>https://podminky.urs.cz/item/CS_URS_2025_01/915121121</t>
  </si>
  <si>
    <t>150</t>
  </si>
  <si>
    <t>67</t>
  </si>
  <si>
    <t>915221122</t>
  </si>
  <si>
    <t>Vodorovné dopravní značení stříkaným plastem vodící čára bílá šířky 250 mm přerušovaná retroreflexní</t>
  </si>
  <si>
    <t>-2144715160</t>
  </si>
  <si>
    <t>https://podminky.urs.cz/item/CS_URS_2025_01/915221122</t>
  </si>
  <si>
    <t>68</t>
  </si>
  <si>
    <t>979024443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</si>
  <si>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silničních</t>
  </si>
  <si>
    <t>-366410812</t>
  </si>
  <si>
    <t>https://podminky.urs.cz/item/CS_URS_2025_01/979024443</t>
  </si>
  <si>
    <t>997</t>
  </si>
  <si>
    <t>Přesun sutě</t>
  </si>
  <si>
    <t>997211511R</t>
  </si>
  <si>
    <t>Vodorovná doprava suti nebo vybouraných hmot suti se složením a hrubým urovnáním, na skládku včetně likvidace v souladu se zákonem o odpadech</t>
  </si>
  <si>
    <t>-2053529927</t>
  </si>
  <si>
    <t>Poznámka k položce:_x000d_
suť z celého SO bez vytrhaných obrub a odkupované frézované</t>
  </si>
  <si>
    <t>suť z celého SO</t>
  </si>
  <si>
    <t>376,39</t>
  </si>
  <si>
    <t>- vytrhané obruby</t>
  </si>
  <si>
    <t>-suť_obruby</t>
  </si>
  <si>
    <t>- frézovaná</t>
  </si>
  <si>
    <t>-213,44</t>
  </si>
  <si>
    <t>70</t>
  </si>
  <si>
    <t>997221611</t>
  </si>
  <si>
    <t>Nakládání na dopravní prostředky pro vodorovnou dopravu suti</t>
  </si>
  <si>
    <t>559198665</t>
  </si>
  <si>
    <t>https://podminky.urs.cz/item/CS_URS_2025_01/997221611</t>
  </si>
  <si>
    <t>Poznámka k položce:_x000d_
Nakladání očištěných obrub z mezidepone - budou znovu použity na stavbě.</t>
  </si>
  <si>
    <t>71</t>
  </si>
  <si>
    <t>001R</t>
  </si>
  <si>
    <t>Vodorovná doprava suti na mezideponii a zpět na stavbu - zajišťuje zhotovitel</t>
  </si>
  <si>
    <t>-2040321705</t>
  </si>
  <si>
    <t>Poznámka k položce:_x000d_
Vytrhané kamenné obruby budou převezeny na mezideponi, kde budou očištěny._x000d_
Po očištění budou převezeny zpět na stavbu.</t>
  </si>
  <si>
    <t>998</t>
  </si>
  <si>
    <t>Přesun hmot</t>
  </si>
  <si>
    <t>72</t>
  </si>
  <si>
    <t>998225111</t>
  </si>
  <si>
    <t>Přesun hmot pro komunikace s krytem z kameniva, monolitickým betonovým nebo živičným dopravní vzdálenost do 200 m jakékoliv délky objektu</t>
  </si>
  <si>
    <t>91072096</t>
  </si>
  <si>
    <t>https://podminky.urs.cz/item/CS_URS_2025_01/998225111</t>
  </si>
  <si>
    <t>PSV</t>
  </si>
  <si>
    <t>Práce a dodávky PSV</t>
  </si>
  <si>
    <t>711</t>
  </si>
  <si>
    <t>Izolace proti vodě, vlhkosti a plynům</t>
  </si>
  <si>
    <t>711161274</t>
  </si>
  <si>
    <t>Provedení izolace proti zemní vlhkosti nopovou fólií na ploše svislé S výška nopu do 20 mm</t>
  </si>
  <si>
    <t>-1110397375</t>
  </si>
  <si>
    <t>https://podminky.urs.cz/item/CS_URS_2025_01/711161274</t>
  </si>
  <si>
    <t>90*0,5</t>
  </si>
  <si>
    <t>74</t>
  </si>
  <si>
    <t>28323005</t>
  </si>
  <si>
    <t>fólie profilovaná (nopová) drenážní HDPE s výškou nopů 8mm</t>
  </si>
  <si>
    <t>2107482001</t>
  </si>
  <si>
    <t>90*0,5*1,2</t>
  </si>
  <si>
    <t>VRN</t>
  </si>
  <si>
    <t>Vedlejší rozpočtové náklady</t>
  </si>
  <si>
    <t>VRN1</t>
  </si>
  <si>
    <t>Průzkumné, geodetické a projektové práce</t>
  </si>
  <si>
    <t>75</t>
  </si>
  <si>
    <t>012203000</t>
  </si>
  <si>
    <t>Geodetické práce při provádění stavby</t>
  </si>
  <si>
    <t>kpl</t>
  </si>
  <si>
    <t>1024</t>
  </si>
  <si>
    <t>-262104675</t>
  </si>
  <si>
    <t>76</t>
  </si>
  <si>
    <t>012303000</t>
  </si>
  <si>
    <t>Geodetické práce po výstavbě</t>
  </si>
  <si>
    <t>1047397800</t>
  </si>
  <si>
    <t>Poznámka k položce:_x000d_
zaměření skutečného provedení stavby</t>
  </si>
  <si>
    <t>77</t>
  </si>
  <si>
    <t>013254000</t>
  </si>
  <si>
    <t>Dokumentace skutečného provedení stavby</t>
  </si>
  <si>
    <t>627079789</t>
  </si>
  <si>
    <t>VRN3</t>
  </si>
  <si>
    <t>Zařízení staveniště</t>
  </si>
  <si>
    <t>78</t>
  </si>
  <si>
    <t>030001000</t>
  </si>
  <si>
    <t>-1784534454</t>
  </si>
  <si>
    <t>79</t>
  </si>
  <si>
    <t>034303000</t>
  </si>
  <si>
    <t>Dopravní značení na staveništi včetně inženýrské činnosti</t>
  </si>
  <si>
    <t>2072418159</t>
  </si>
  <si>
    <t>80</t>
  </si>
  <si>
    <t>039103000</t>
  </si>
  <si>
    <t>Rozebrání, bourání a odvoz zařízení staveniště</t>
  </si>
  <si>
    <t>504987152</t>
  </si>
  <si>
    <t>VRN7</t>
  </si>
  <si>
    <t>Provozní vlivy</t>
  </si>
  <si>
    <t>81</t>
  </si>
  <si>
    <t>071002000</t>
  </si>
  <si>
    <t>Koordinace s pracemi na výměně vodovodu a opravách na kanalizaci</t>
  </si>
  <si>
    <t>-338565382</t>
  </si>
  <si>
    <t>SO401 - VEŘEJNÉ OSVĚTLENÍ</t>
  </si>
  <si>
    <t>M21 - Elektromontáže</t>
  </si>
  <si>
    <t>M22 - Montáže sdělovací a zabezpečovací techniky</t>
  </si>
  <si>
    <t>M46 - Zemní práce při montážích</t>
  </si>
  <si>
    <t>M65 - Elektroinstalace</t>
  </si>
  <si>
    <t>16 - Přemístění výkopku</t>
  </si>
  <si>
    <t>19 - Hloubení pro podzemní stěny, ražení a hloubení důlní</t>
  </si>
  <si>
    <t>S - Přesuny sutí</t>
  </si>
  <si>
    <t>VORN - Vedlejší a ostatní rozpočtové náklady</t>
  </si>
  <si>
    <t>01VRN - Průzkumy, geodetické a projektové práce</t>
  </si>
  <si>
    <t>03VRN - Zařízení staveniště</t>
  </si>
  <si>
    <t>04VRN - Inženýrské činnosti</t>
  </si>
  <si>
    <t>09VRN - Ostatní náklady</t>
  </si>
  <si>
    <t>M21</t>
  </si>
  <si>
    <t>Elektromontáže</t>
  </si>
  <si>
    <t>210202115R00</t>
  </si>
  <si>
    <t>Svítidlo veřejného osvětlení parkové</t>
  </si>
  <si>
    <t>348360220</t>
  </si>
  <si>
    <t>Svítidlo Guida S - G3H - 34W</t>
  </si>
  <si>
    <t>210204002R00</t>
  </si>
  <si>
    <t>Stožár osvětlovací sadový - ocelový</t>
  </si>
  <si>
    <t>316735704</t>
  </si>
  <si>
    <t>Stožár TS-6 3° atyp. 159/89/60 vč.TPU</t>
  </si>
  <si>
    <t>210204201R00</t>
  </si>
  <si>
    <t>Elektrovýzbroj stožáru pro 1 okruh</t>
  </si>
  <si>
    <t>31678610.A</t>
  </si>
  <si>
    <t>Stožárová rozvodnice SR 481/721 /E27 UN</t>
  </si>
  <si>
    <t>34111032</t>
  </si>
  <si>
    <t>Kabel silový s Cu jádrem 750 V CYKY 3 C x 1,5 mm2</t>
  </si>
  <si>
    <t>210010123R00</t>
  </si>
  <si>
    <t>Trubka ochranná z PE, uložená volně, DN do 47 mm</t>
  </si>
  <si>
    <t>3457114701</t>
  </si>
  <si>
    <t>Trubka kabelová chránička KOPOFLEX KF 09050</t>
  </si>
  <si>
    <t>210220022R00</t>
  </si>
  <si>
    <t>Vedení uzemňovací v zemi FeZn, D 8 - 10 mm</t>
  </si>
  <si>
    <t>156112270000</t>
  </si>
  <si>
    <t xml:space="preserve">Drát ocelový pozinkovaný 426406  D 10 mm</t>
  </si>
  <si>
    <t>kg</t>
  </si>
  <si>
    <t>210220301R00</t>
  </si>
  <si>
    <t>Svorka hromosvodová do 2 šroubů /SS, SZ, SO/</t>
  </si>
  <si>
    <t>35441885</t>
  </si>
  <si>
    <t>Svorka spojovací SS pro lano d 8-10 mm</t>
  </si>
  <si>
    <t>35441895</t>
  </si>
  <si>
    <t xml:space="preserve">Svorka připojovací SP  kovových částí d 6-12 mm</t>
  </si>
  <si>
    <t>210810013R00</t>
  </si>
  <si>
    <t>Kabel CYKY-m 750 V 4 x 10 mm2 volně uložený</t>
  </si>
  <si>
    <t>34111076</t>
  </si>
  <si>
    <t>Kabel silový s Cu jádrem 750 V CYKY 4 x10 mm2</t>
  </si>
  <si>
    <t>210100251R00</t>
  </si>
  <si>
    <t>Ukončení celoplast. kabelů zákl./pás.do 4x10 mm2</t>
  </si>
  <si>
    <t>210100001R00</t>
  </si>
  <si>
    <t>Ukončení vodičů v rozvaděči + zapojení do 2,5 mm2</t>
  </si>
  <si>
    <t>210100003R00</t>
  </si>
  <si>
    <t>Ukončení vodičů v rozvaděči + zapojení do 16 mm2</t>
  </si>
  <si>
    <t>211190003R00</t>
  </si>
  <si>
    <t>Osazení pilíře</t>
  </si>
  <si>
    <t>35711643</t>
  </si>
  <si>
    <t>Rozvaděč SR 620 NKV1 pilíř</t>
  </si>
  <si>
    <t>210102101R00</t>
  </si>
  <si>
    <t>Spojka gelová 4x25 mm2</t>
  </si>
  <si>
    <t>35435475</t>
  </si>
  <si>
    <t>ETELEC Spojka SHARK 525 WS gelová se svorkovnicí</t>
  </si>
  <si>
    <t>210010125R00</t>
  </si>
  <si>
    <t>Trubka ochranná z PE, uložená volně, DN do 100 mm</t>
  </si>
  <si>
    <t>3457114705</t>
  </si>
  <si>
    <t>Trubka kabelová chránička KOPOFLEX KF 09110</t>
  </si>
  <si>
    <t>M22</t>
  </si>
  <si>
    <t>Montáže sdělovací a zabezpečovací techniky</t>
  </si>
  <si>
    <t>220890301R00</t>
  </si>
  <si>
    <t>Oživení, zapojení</t>
  </si>
  <si>
    <t>hod.</t>
  </si>
  <si>
    <t>220890202R00</t>
  </si>
  <si>
    <t>Revize</t>
  </si>
  <si>
    <t>M46</t>
  </si>
  <si>
    <t>Zemní práce při montážích</t>
  </si>
  <si>
    <t>460050704R00</t>
  </si>
  <si>
    <t>Jáma do 2 m3 pro stožár veř.osvětlení, hor.4</t>
  </si>
  <si>
    <t>460100023R00</t>
  </si>
  <si>
    <t>Pouzdrový základ 300x1500 mm v ose trasy kab.</t>
  </si>
  <si>
    <t>59221628</t>
  </si>
  <si>
    <t>Trouba betonová přímá TBP Q 300/1000/36 mm</t>
  </si>
  <si>
    <t>58922205</t>
  </si>
  <si>
    <t>Beton C 12/15</t>
  </si>
  <si>
    <t>58337320</t>
  </si>
  <si>
    <t>Štěrkopísek frakce 4-8 C</t>
  </si>
  <si>
    <t>460200164R00</t>
  </si>
  <si>
    <t>Výkop kabelové rýhy 35/80 cm hor.4</t>
  </si>
  <si>
    <t>460200304R00</t>
  </si>
  <si>
    <t>Výkop kabelové rýhy 50/120 cm hor.4</t>
  </si>
  <si>
    <t>460490012R00</t>
  </si>
  <si>
    <t>Zakrytí kabelu výstražnou folií PVC, šířka 33 cm</t>
  </si>
  <si>
    <t>673909992034</t>
  </si>
  <si>
    <t>Fólie výstražná šířka 34 cm červená</t>
  </si>
  <si>
    <t>460560164R00</t>
  </si>
  <si>
    <t>Zához rýhy 35/80 cm, hornina třídy 4</t>
  </si>
  <si>
    <t>460560304R00</t>
  </si>
  <si>
    <t>Zához rýhy 50/120 cm, hornina třídy 4</t>
  </si>
  <si>
    <t>979084113R00</t>
  </si>
  <si>
    <t>Vodorovná doprava hmot po suchu do 1000 m</t>
  </si>
  <si>
    <t>979084119R00</t>
  </si>
  <si>
    <t>Příplatek k přesunu hmot za každých dalších 1000 m</t>
  </si>
  <si>
    <t>460080101R00</t>
  </si>
  <si>
    <t>Rozbourání betonového základu</t>
  </si>
  <si>
    <t>82</t>
  </si>
  <si>
    <t>M65</t>
  </si>
  <si>
    <t>Elektroinstalace</t>
  </si>
  <si>
    <t>650106461R00</t>
  </si>
  <si>
    <t>Demontáž elektrovýzbroje stožáru pro 1 okruh</t>
  </si>
  <si>
    <t>84</t>
  </si>
  <si>
    <t>650106121R00</t>
  </si>
  <si>
    <t>Demontáž svítidla veřejného osvětlení na výložník</t>
  </si>
  <si>
    <t>86</t>
  </si>
  <si>
    <t>650106211R00</t>
  </si>
  <si>
    <t>Demontáž silničního osvětlovacího stožáru - ocelový</t>
  </si>
  <si>
    <t>88</t>
  </si>
  <si>
    <t>Přemístění výkopku</t>
  </si>
  <si>
    <t>162301102R00</t>
  </si>
  <si>
    <t>Vodorovné přemístění výkopku z hor.1-4 do 1000 m</t>
  </si>
  <si>
    <t>90</t>
  </si>
  <si>
    <t>162701109R00</t>
  </si>
  <si>
    <t>Příplatek k vod. přemístění hor.1-4 za další 1 km</t>
  </si>
  <si>
    <t>92</t>
  </si>
  <si>
    <t>Hloubení pro podzemní stěny, ražení a hloubení důlní</t>
  </si>
  <si>
    <t>199000005R00</t>
  </si>
  <si>
    <t>Poplatek za skládku zeminy 1- 4</t>
  </si>
  <si>
    <t>94</t>
  </si>
  <si>
    <t>S</t>
  </si>
  <si>
    <t>Přesuny sutí</t>
  </si>
  <si>
    <t>979082213R00</t>
  </si>
  <si>
    <t>Vodorovná doprava suti po suchu do 1 km</t>
  </si>
  <si>
    <t>96</t>
  </si>
  <si>
    <t>979082219R00</t>
  </si>
  <si>
    <t>Příplatek za dopravu suti po suchu za další 1 km</t>
  </si>
  <si>
    <t>98</t>
  </si>
  <si>
    <t>979990108R00</t>
  </si>
  <si>
    <t>Poplatek za skládku suti</t>
  </si>
  <si>
    <t>VORN</t>
  </si>
  <si>
    <t>Vedlejší a ostatní rozpočtové náklady</t>
  </si>
  <si>
    <t>01VRN</t>
  </si>
  <si>
    <t>Průzkumy, geodetické a projektové práce</t>
  </si>
  <si>
    <t>012002VRN</t>
  </si>
  <si>
    <t>Geodetické práce</t>
  </si>
  <si>
    <t>Soubor</t>
  </si>
  <si>
    <t>102</t>
  </si>
  <si>
    <t>03VRN</t>
  </si>
  <si>
    <t>031002VRN</t>
  </si>
  <si>
    <t>Přípravné práce</t>
  </si>
  <si>
    <t>104</t>
  </si>
  <si>
    <t>04VRN</t>
  </si>
  <si>
    <t>Inženýrské činnosti</t>
  </si>
  <si>
    <t>040001VRN</t>
  </si>
  <si>
    <t>106</t>
  </si>
  <si>
    <t>09VRN</t>
  </si>
  <si>
    <t>Ostatní náklady</t>
  </si>
  <si>
    <t>090001VRN</t>
  </si>
  <si>
    <t>Ostatní náklady - koordinace</t>
  </si>
  <si>
    <t>108</t>
  </si>
  <si>
    <t>SEZNAM FIGUR</t>
  </si>
  <si>
    <t>Výměra</t>
  </si>
  <si>
    <t xml:space="preserve"> SO101</t>
  </si>
  <si>
    <t>Použití figury:</t>
  </si>
  <si>
    <t xml:space="preserve">Vodorovné přemístění výkopku nebo sypaniny po suchu  na obvyklém dopravním prostředku, bez naložení výkopku, avšak se složením bez rozhrnutí z horniny tř. 1 až 4 na skládku včetně likvidace v souladu se zákonem o odpadech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</si>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</sst>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46" TargetMode="External" /><Relationship Id="rId2" Type="http://schemas.openxmlformats.org/officeDocument/2006/relationships/hyperlink" Target="https://podminky.urs.cz/item/CS_URS_2025_01/113107241" TargetMode="External" /><Relationship Id="rId3" Type="http://schemas.openxmlformats.org/officeDocument/2006/relationships/hyperlink" Target="https://podminky.urs.cz/item/CS_URS_2025_01/113106134" TargetMode="External" /><Relationship Id="rId4" Type="http://schemas.openxmlformats.org/officeDocument/2006/relationships/hyperlink" Target="https://podminky.urs.cz/item/CS_URS_2025_01/113202111" TargetMode="External" /><Relationship Id="rId5" Type="http://schemas.openxmlformats.org/officeDocument/2006/relationships/hyperlink" Target="https://podminky.urs.cz/item/CS_URS_2025_01/122151104" TargetMode="External" /><Relationship Id="rId6" Type="http://schemas.openxmlformats.org/officeDocument/2006/relationships/hyperlink" Target="https://podminky.urs.cz/item/CS_URS_2025_01/132151102" TargetMode="External" /><Relationship Id="rId7" Type="http://schemas.openxmlformats.org/officeDocument/2006/relationships/hyperlink" Target="https://podminky.urs.cz/item/CS_URS_2025_01/132151252" TargetMode="External" /><Relationship Id="rId8" Type="http://schemas.openxmlformats.org/officeDocument/2006/relationships/hyperlink" Target="https://podminky.urs.cz/item/CS_URS_2025_01/175151101" TargetMode="External" /><Relationship Id="rId9" Type="http://schemas.openxmlformats.org/officeDocument/2006/relationships/hyperlink" Target="https://podminky.urs.cz/item/CS_URS_2025_01/174151101" TargetMode="External" /><Relationship Id="rId10" Type="http://schemas.openxmlformats.org/officeDocument/2006/relationships/hyperlink" Target="https://podminky.urs.cz/item/CS_URS_2025_01/181951112" TargetMode="External" /><Relationship Id="rId11" Type="http://schemas.openxmlformats.org/officeDocument/2006/relationships/hyperlink" Target="https://podminky.urs.cz/item/CS_URS_2025_01/212751106" TargetMode="External" /><Relationship Id="rId12" Type="http://schemas.openxmlformats.org/officeDocument/2006/relationships/hyperlink" Target="https://podminky.urs.cz/item/CS_URS_2025_01/451541111" TargetMode="External" /><Relationship Id="rId13" Type="http://schemas.openxmlformats.org/officeDocument/2006/relationships/hyperlink" Target="https://podminky.urs.cz/item/CS_URS_2025_01/564861111" TargetMode="External" /><Relationship Id="rId14" Type="http://schemas.openxmlformats.org/officeDocument/2006/relationships/hyperlink" Target="https://podminky.urs.cz/item/CS_URS_2025_01/564952111" TargetMode="External" /><Relationship Id="rId15" Type="http://schemas.openxmlformats.org/officeDocument/2006/relationships/hyperlink" Target="https://podminky.urs.cz/item/CS_URS_2025_01/564951313" TargetMode="External" /><Relationship Id="rId16" Type="http://schemas.openxmlformats.org/officeDocument/2006/relationships/hyperlink" Target="https://podminky.urs.cz/item/CS_URS_2025_01/577176121" TargetMode="External" /><Relationship Id="rId17" Type="http://schemas.openxmlformats.org/officeDocument/2006/relationships/hyperlink" Target="https://podminky.urs.cz/item/CS_URS_2025_01/573231106" TargetMode="External" /><Relationship Id="rId18" Type="http://schemas.openxmlformats.org/officeDocument/2006/relationships/hyperlink" Target="https://podminky.urs.cz/item/CS_URS_2025_01/577134121" TargetMode="External" /><Relationship Id="rId19" Type="http://schemas.openxmlformats.org/officeDocument/2006/relationships/hyperlink" Target="https://podminky.urs.cz/item/CS_URS_2025_01/596211113" TargetMode="External" /><Relationship Id="rId20" Type="http://schemas.openxmlformats.org/officeDocument/2006/relationships/hyperlink" Target="https://podminky.urs.cz/item/CS_URS_2025_01/596212213" TargetMode="External" /><Relationship Id="rId21" Type="http://schemas.openxmlformats.org/officeDocument/2006/relationships/hyperlink" Target="https://podminky.urs.cz/item/CS_URS_2025_01/871313121" TargetMode="External" /><Relationship Id="rId22" Type="http://schemas.openxmlformats.org/officeDocument/2006/relationships/hyperlink" Target="https://podminky.urs.cz/item/CS_URS_2025_01/877310310" TargetMode="External" /><Relationship Id="rId23" Type="http://schemas.openxmlformats.org/officeDocument/2006/relationships/hyperlink" Target="https://podminky.urs.cz/item/CS_URS_2025_01/895941302" TargetMode="External" /><Relationship Id="rId24" Type="http://schemas.openxmlformats.org/officeDocument/2006/relationships/hyperlink" Target="https://podminky.urs.cz/item/CS_URS_2025_01/895941332" TargetMode="External" /><Relationship Id="rId25" Type="http://schemas.openxmlformats.org/officeDocument/2006/relationships/hyperlink" Target="https://podminky.urs.cz/item/CS_URS_2025_01/895941362" TargetMode="External" /><Relationship Id="rId26" Type="http://schemas.openxmlformats.org/officeDocument/2006/relationships/hyperlink" Target="https://podminky.urs.cz/item/CS_URS_2025_01/895941313" TargetMode="External" /><Relationship Id="rId27" Type="http://schemas.openxmlformats.org/officeDocument/2006/relationships/hyperlink" Target="https://podminky.urs.cz/item/CS_URS_2025_01/899204112" TargetMode="External" /><Relationship Id="rId28" Type="http://schemas.openxmlformats.org/officeDocument/2006/relationships/hyperlink" Target="https://podminky.urs.cz/item/CS_URS_2025_01/899132121" TargetMode="External" /><Relationship Id="rId29" Type="http://schemas.openxmlformats.org/officeDocument/2006/relationships/hyperlink" Target="https://podminky.urs.cz/item/CS_URS_2025_01/899132212" TargetMode="External" /><Relationship Id="rId30" Type="http://schemas.openxmlformats.org/officeDocument/2006/relationships/hyperlink" Target="https://podminky.urs.cz/item/CS_URS_2025_01/916241213" TargetMode="External" /><Relationship Id="rId31" Type="http://schemas.openxmlformats.org/officeDocument/2006/relationships/hyperlink" Target="https://podminky.urs.cz/item/CS_URS_2025_01/916991121" TargetMode="External" /><Relationship Id="rId32" Type="http://schemas.openxmlformats.org/officeDocument/2006/relationships/hyperlink" Target="https://podminky.urs.cz/item/CS_URS_2025_01/916111123" TargetMode="External" /><Relationship Id="rId33" Type="http://schemas.openxmlformats.org/officeDocument/2006/relationships/hyperlink" Target="https://podminky.urs.cz/item/CS_URS_2025_01/916231213" TargetMode="External" /><Relationship Id="rId34" Type="http://schemas.openxmlformats.org/officeDocument/2006/relationships/hyperlink" Target="https://podminky.urs.cz/item/CS_URS_2025_01/919735112" TargetMode="External" /><Relationship Id="rId35" Type="http://schemas.openxmlformats.org/officeDocument/2006/relationships/hyperlink" Target="https://podminky.urs.cz/item/CS_URS_2025_01/919732211" TargetMode="External" /><Relationship Id="rId36" Type="http://schemas.openxmlformats.org/officeDocument/2006/relationships/hyperlink" Target="https://podminky.urs.cz/item/CS_URS_2025_01/966006132" TargetMode="External" /><Relationship Id="rId37" Type="http://schemas.openxmlformats.org/officeDocument/2006/relationships/hyperlink" Target="https://podminky.urs.cz/item/CS_URS_2025_01/914111111" TargetMode="External" /><Relationship Id="rId38" Type="http://schemas.openxmlformats.org/officeDocument/2006/relationships/hyperlink" Target="https://podminky.urs.cz/item/CS_URS_2025_01/914511112" TargetMode="External" /><Relationship Id="rId39" Type="http://schemas.openxmlformats.org/officeDocument/2006/relationships/hyperlink" Target="https://podminky.urs.cz/item/CS_URS_2025_01/915121121" TargetMode="External" /><Relationship Id="rId40" Type="http://schemas.openxmlformats.org/officeDocument/2006/relationships/hyperlink" Target="https://podminky.urs.cz/item/CS_URS_2025_01/915221122" TargetMode="External" /><Relationship Id="rId41" Type="http://schemas.openxmlformats.org/officeDocument/2006/relationships/hyperlink" Target="https://podminky.urs.cz/item/CS_URS_2025_01/979024443" TargetMode="External" /><Relationship Id="rId42" Type="http://schemas.openxmlformats.org/officeDocument/2006/relationships/hyperlink" Target="https://podminky.urs.cz/item/CS_URS_2025_01/997221611" TargetMode="External" /><Relationship Id="rId43" Type="http://schemas.openxmlformats.org/officeDocument/2006/relationships/hyperlink" Target="https://podminky.urs.cz/item/CS_URS_2025_01/998225111" TargetMode="External" /><Relationship Id="rId44" Type="http://schemas.openxmlformats.org/officeDocument/2006/relationships/hyperlink" Target="https://podminky.urs.cz/item/CS_URS_2025_01/711161274" TargetMode="External" /><Relationship Id="rId4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07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Oprava povrchu komunikace v Klatovech 2025, 5. část (Neumannova ulice)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KLATOVY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18. 2. 2025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Klatovy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Ing. Tomáš Macán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71</v>
      </c>
      <c r="BT54" s="110" t="s">
        <v>72</v>
      </c>
      <c r="BU54" s="111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16.5" customHeight="1">
      <c r="A55" s="112" t="s">
        <v>76</v>
      </c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'SO101 - KOMUNIKACE'!J30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79</v>
      </c>
      <c r="AR55" s="119"/>
      <c r="AS55" s="120">
        <v>0</v>
      </c>
      <c r="AT55" s="121">
        <f>ROUND(SUM(AV55:AW55),2)</f>
        <v>0</v>
      </c>
      <c r="AU55" s="122">
        <f>'SO101 - KOMUNIKACE'!P94</f>
        <v>0</v>
      </c>
      <c r="AV55" s="121">
        <f>'SO101 - KOMUNIKACE'!J33</f>
        <v>0</v>
      </c>
      <c r="AW55" s="121">
        <f>'SO101 - KOMUNIKACE'!J34</f>
        <v>0</v>
      </c>
      <c r="AX55" s="121">
        <f>'SO101 - KOMUNIKACE'!J35</f>
        <v>0</v>
      </c>
      <c r="AY55" s="121">
        <f>'SO101 - KOMUNIKACE'!J36</f>
        <v>0</v>
      </c>
      <c r="AZ55" s="121">
        <f>'SO101 - KOMUNIKACE'!F33</f>
        <v>0</v>
      </c>
      <c r="BA55" s="121">
        <f>'SO101 - KOMUNIKACE'!F34</f>
        <v>0</v>
      </c>
      <c r="BB55" s="121">
        <f>'SO101 - KOMUNIKACE'!F35</f>
        <v>0</v>
      </c>
      <c r="BC55" s="121">
        <f>'SO101 - KOMUNIKACE'!F36</f>
        <v>0</v>
      </c>
      <c r="BD55" s="123">
        <f>'SO101 - KOMUNIKACE'!F37</f>
        <v>0</v>
      </c>
      <c r="BE55" s="7"/>
      <c r="BT55" s="124" t="s">
        <v>80</v>
      </c>
      <c r="BV55" s="124" t="s">
        <v>74</v>
      </c>
      <c r="BW55" s="124" t="s">
        <v>81</v>
      </c>
      <c r="BX55" s="124" t="s">
        <v>5</v>
      </c>
      <c r="CL55" s="124" t="s">
        <v>19</v>
      </c>
      <c r="CM55" s="124" t="s">
        <v>82</v>
      </c>
    </row>
    <row r="56" s="7" customFormat="1" ht="16.5" customHeight="1">
      <c r="A56" s="112" t="s">
        <v>76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'SO401 - VEŘEJNÉ OSVĚTLENÍ'!J30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79</v>
      </c>
      <c r="AR56" s="119"/>
      <c r="AS56" s="125">
        <v>0</v>
      </c>
      <c r="AT56" s="126">
        <f>ROUND(SUM(AV56:AW56),2)</f>
        <v>0</v>
      </c>
      <c r="AU56" s="127">
        <f>'SO401 - VEŘEJNÉ OSVĚTLENÍ'!P91</f>
        <v>0</v>
      </c>
      <c r="AV56" s="126">
        <f>'SO401 - VEŘEJNÉ OSVĚTLENÍ'!J33</f>
        <v>0</v>
      </c>
      <c r="AW56" s="126">
        <f>'SO401 - VEŘEJNÉ OSVĚTLENÍ'!J34</f>
        <v>0</v>
      </c>
      <c r="AX56" s="126">
        <f>'SO401 - VEŘEJNÉ OSVĚTLENÍ'!J35</f>
        <v>0</v>
      </c>
      <c r="AY56" s="126">
        <f>'SO401 - VEŘEJNÉ OSVĚTLENÍ'!J36</f>
        <v>0</v>
      </c>
      <c r="AZ56" s="126">
        <f>'SO401 - VEŘEJNÉ OSVĚTLENÍ'!F33</f>
        <v>0</v>
      </c>
      <c r="BA56" s="126">
        <f>'SO401 - VEŘEJNÉ OSVĚTLENÍ'!F34</f>
        <v>0</v>
      </c>
      <c r="BB56" s="126">
        <f>'SO401 - VEŘEJNÉ OSVĚTLENÍ'!F35</f>
        <v>0</v>
      </c>
      <c r="BC56" s="126">
        <f>'SO401 - VEŘEJNÉ OSVĚTLENÍ'!F36</f>
        <v>0</v>
      </c>
      <c r="BD56" s="128">
        <f>'SO401 - VEŘEJNÉ OSVĚTLENÍ'!F37</f>
        <v>0</v>
      </c>
      <c r="BE56" s="7"/>
      <c r="BT56" s="124" t="s">
        <v>80</v>
      </c>
      <c r="BV56" s="124" t="s">
        <v>74</v>
      </c>
      <c r="BW56" s="124" t="s">
        <v>85</v>
      </c>
      <c r="BX56" s="124" t="s">
        <v>5</v>
      </c>
      <c r="CL56" s="124" t="s">
        <v>19</v>
      </c>
      <c r="CM56" s="124" t="s">
        <v>82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O5SQ7JY/y5+vjMKc/4OHTX20Bx3IiYyQobuoi2eb3JF/N2jRmHp1dT7zt+TnxcJukbGjVQxa4HdvstXnhVOWxg==" hashValue="mPk3auw5CB4FTxNvLqIPuQqDjHlVF2JHy3cMmxyQtn5dDKZPWwHTHMOYxocSNQEiZI6t7LuS31IPxOK0yNjMu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SO101 - KOMUNIKACE'!C2" display="/"/>
    <hyperlink ref="A56" location="'SO401 - VEŘEJNÉ OSVĚTLENÍ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  <c r="AZ2" s="129" t="s">
        <v>86</v>
      </c>
      <c r="BA2" s="129" t="s">
        <v>87</v>
      </c>
      <c r="BB2" s="129" t="s">
        <v>88</v>
      </c>
      <c r="BC2" s="129" t="s">
        <v>89</v>
      </c>
      <c r="BD2" s="129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82</v>
      </c>
      <c r="AZ3" s="129" t="s">
        <v>90</v>
      </c>
      <c r="BA3" s="129" t="s">
        <v>91</v>
      </c>
      <c r="BB3" s="129" t="s">
        <v>88</v>
      </c>
      <c r="BC3" s="129" t="s">
        <v>92</v>
      </c>
      <c r="BD3" s="129" t="s">
        <v>82</v>
      </c>
    </row>
    <row r="4" s="1" customFormat="1" ht="24.96" customHeight="1">
      <c r="B4" s="21"/>
      <c r="D4" s="132" t="s">
        <v>93</v>
      </c>
      <c r="L4" s="21"/>
      <c r="M4" s="133" t="s">
        <v>10</v>
      </c>
      <c r="AT4" s="18" t="s">
        <v>4</v>
      </c>
      <c r="AZ4" s="129" t="s">
        <v>94</v>
      </c>
      <c r="BA4" s="129" t="s">
        <v>95</v>
      </c>
      <c r="BB4" s="129" t="s">
        <v>88</v>
      </c>
      <c r="BC4" s="129" t="s">
        <v>96</v>
      </c>
      <c r="BD4" s="129" t="s">
        <v>82</v>
      </c>
    </row>
    <row r="5" s="1" customFormat="1" ht="6.96" customHeight="1">
      <c r="B5" s="21"/>
      <c r="L5" s="21"/>
      <c r="AZ5" s="129" t="s">
        <v>97</v>
      </c>
      <c r="BA5" s="129" t="s">
        <v>98</v>
      </c>
      <c r="BB5" s="129" t="s">
        <v>88</v>
      </c>
      <c r="BC5" s="129" t="s">
        <v>99</v>
      </c>
      <c r="BD5" s="129" t="s">
        <v>82</v>
      </c>
    </row>
    <row r="6" s="1" customFormat="1" ht="12" customHeight="1">
      <c r="B6" s="21"/>
      <c r="D6" s="134" t="s">
        <v>16</v>
      </c>
      <c r="L6" s="21"/>
      <c r="AZ6" s="129" t="s">
        <v>100</v>
      </c>
      <c r="BA6" s="129" t="s">
        <v>101</v>
      </c>
      <c r="BB6" s="129" t="s">
        <v>88</v>
      </c>
      <c r="BC6" s="129" t="s">
        <v>102</v>
      </c>
      <c r="BD6" s="129" t="s">
        <v>82</v>
      </c>
    </row>
    <row r="7" s="1" customFormat="1" ht="16.5" customHeight="1">
      <c r="B7" s="21"/>
      <c r="E7" s="135" t="str">
        <f>'Rekapitulace stavby'!K6</f>
        <v>Oprava povrchu komunikace v Klatovech 2025, 5. část (Neumannova ulice)</v>
      </c>
      <c r="F7" s="134"/>
      <c r="G7" s="134"/>
      <c r="H7" s="134"/>
      <c r="L7" s="21"/>
      <c r="AZ7" s="129" t="s">
        <v>103</v>
      </c>
      <c r="BA7" s="129" t="s">
        <v>104</v>
      </c>
      <c r="BB7" s="129" t="s">
        <v>105</v>
      </c>
      <c r="BC7" s="129" t="s">
        <v>106</v>
      </c>
      <c r="BD7" s="129" t="s">
        <v>82</v>
      </c>
    </row>
    <row r="8" s="2" customFormat="1" ht="12" customHeight="1">
      <c r="A8" s="39"/>
      <c r="B8" s="45"/>
      <c r="C8" s="39"/>
      <c r="D8" s="134" t="s">
        <v>107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29" t="s">
        <v>108</v>
      </c>
      <c r="BA8" s="129" t="s">
        <v>108</v>
      </c>
      <c r="BB8" s="129" t="s">
        <v>88</v>
      </c>
      <c r="BC8" s="129" t="s">
        <v>109</v>
      </c>
      <c r="BD8" s="129" t="s">
        <v>82</v>
      </c>
    </row>
    <row r="9" s="2" customFormat="1" ht="16.5" customHeight="1">
      <c r="A9" s="39"/>
      <c r="B9" s="45"/>
      <c r="C9" s="39"/>
      <c r="D9" s="39"/>
      <c r="E9" s="137" t="s">
        <v>110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22</v>
      </c>
      <c r="G12" s="39"/>
      <c r="H12" s="39"/>
      <c r="I12" s="134" t="s">
        <v>23</v>
      </c>
      <c r="J12" s="139" t="str">
        <f>'Rekapitulace stavby'!AN8</f>
        <v>18. 2. 2025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19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8" t="s">
        <v>27</v>
      </c>
      <c r="F15" s="39"/>
      <c r="G15" s="39"/>
      <c r="H15" s="39"/>
      <c r="I15" s="134" t="s">
        <v>28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4" t="s">
        <v>29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28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4" t="s">
        <v>31</v>
      </c>
      <c r="E20" s="39"/>
      <c r="F20" s="39"/>
      <c r="G20" s="39"/>
      <c r="H20" s="39"/>
      <c r="I20" s="134" t="s">
        <v>26</v>
      </c>
      <c r="J20" s="138" t="s">
        <v>19</v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8" t="s">
        <v>35</v>
      </c>
      <c r="F21" s="39"/>
      <c r="G21" s="39"/>
      <c r="H21" s="39"/>
      <c r="I21" s="134" t="s">
        <v>28</v>
      </c>
      <c r="J21" s="138" t="s">
        <v>19</v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4" t="s">
        <v>34</v>
      </c>
      <c r="E23" s="39"/>
      <c r="F23" s="39"/>
      <c r="G23" s="39"/>
      <c r="H23" s="39"/>
      <c r="I23" s="134" t="s">
        <v>26</v>
      </c>
      <c r="J23" s="138" t="s">
        <v>19</v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8" t="s">
        <v>111</v>
      </c>
      <c r="F24" s="39"/>
      <c r="G24" s="39"/>
      <c r="H24" s="39"/>
      <c r="I24" s="134" t="s">
        <v>28</v>
      </c>
      <c r="J24" s="138" t="s">
        <v>19</v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4" t="s">
        <v>36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38</v>
      </c>
      <c r="E30" s="39"/>
      <c r="F30" s="39"/>
      <c r="G30" s="39"/>
      <c r="H30" s="39"/>
      <c r="I30" s="39"/>
      <c r="J30" s="146">
        <f>ROUND(J94,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40</v>
      </c>
      <c r="G32" s="39"/>
      <c r="H32" s="39"/>
      <c r="I32" s="147" t="s">
        <v>39</v>
      </c>
      <c r="J32" s="147" t="s">
        <v>41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42</v>
      </c>
      <c r="E33" s="134" t="s">
        <v>43</v>
      </c>
      <c r="F33" s="149">
        <f>ROUND((SUM(BE94:BE471)),  2)</f>
        <v>0</v>
      </c>
      <c r="G33" s="39"/>
      <c r="H33" s="39"/>
      <c r="I33" s="150">
        <v>0.20999999999999999</v>
      </c>
      <c r="J33" s="149">
        <f>ROUND(((SUM(BE94:BE471))*I33),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44</v>
      </c>
      <c r="F34" s="149">
        <f>ROUND((SUM(BF94:BF471)),  2)</f>
        <v>0</v>
      </c>
      <c r="G34" s="39"/>
      <c r="H34" s="39"/>
      <c r="I34" s="150">
        <v>0.12</v>
      </c>
      <c r="J34" s="149">
        <f>ROUND(((SUM(BF94:BF471))*I34),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45</v>
      </c>
      <c r="F35" s="149">
        <f>ROUND((SUM(BG94:BG471)),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46</v>
      </c>
      <c r="F36" s="149">
        <f>ROUND((SUM(BH94:BH471)),  2)</f>
        <v>0</v>
      </c>
      <c r="G36" s="39"/>
      <c r="H36" s="39"/>
      <c r="I36" s="150">
        <v>0.12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47</v>
      </c>
      <c r="F37" s="149">
        <f>ROUND((SUM(BI94:BI471)),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112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Oprava povrchu komunikace v Klatovech 2025, 5. část (Neumannova ulice)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107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SO101 - KOMUNIKACE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KLATOVY</v>
      </c>
      <c r="G52" s="41"/>
      <c r="H52" s="41"/>
      <c r="I52" s="33" t="s">
        <v>23</v>
      </c>
      <c r="J52" s="73" t="str">
        <f>IF(J12="","",J12)</f>
        <v>18. 2. 2025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Klatovy</v>
      </c>
      <c r="G54" s="41"/>
      <c r="H54" s="41"/>
      <c r="I54" s="33" t="s">
        <v>31</v>
      </c>
      <c r="J54" s="37" t="str">
        <f>E21</f>
        <v xml:space="preserve"> 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Žižkovský Petr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113</v>
      </c>
      <c r="D57" s="164"/>
      <c r="E57" s="164"/>
      <c r="F57" s="164"/>
      <c r="G57" s="164"/>
      <c r="H57" s="164"/>
      <c r="I57" s="164"/>
      <c r="J57" s="165" t="s">
        <v>114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70</v>
      </c>
      <c r="D59" s="41"/>
      <c r="E59" s="41"/>
      <c r="F59" s="41"/>
      <c r="G59" s="41"/>
      <c r="H59" s="41"/>
      <c r="I59" s="41"/>
      <c r="J59" s="103">
        <f>J94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115</v>
      </c>
    </row>
    <row r="60" s="9" customFormat="1" ht="24.96" customHeight="1">
      <c r="A60" s="9"/>
      <c r="B60" s="167"/>
      <c r="C60" s="168"/>
      <c r="D60" s="169" t="s">
        <v>116</v>
      </c>
      <c r="E60" s="170"/>
      <c r="F60" s="170"/>
      <c r="G60" s="170"/>
      <c r="H60" s="170"/>
      <c r="I60" s="170"/>
      <c r="J60" s="171">
        <f>J95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117</v>
      </c>
      <c r="E61" s="176"/>
      <c r="F61" s="176"/>
      <c r="G61" s="176"/>
      <c r="H61" s="176"/>
      <c r="I61" s="176"/>
      <c r="J61" s="177">
        <f>J96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118</v>
      </c>
      <c r="E62" s="176"/>
      <c r="F62" s="176"/>
      <c r="G62" s="176"/>
      <c r="H62" s="176"/>
      <c r="I62" s="176"/>
      <c r="J62" s="177">
        <f>J180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119</v>
      </c>
      <c r="E63" s="176"/>
      <c r="F63" s="176"/>
      <c r="G63" s="176"/>
      <c r="H63" s="176"/>
      <c r="I63" s="176"/>
      <c r="J63" s="177">
        <f>J186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120</v>
      </c>
      <c r="E64" s="176"/>
      <c r="F64" s="176"/>
      <c r="G64" s="176"/>
      <c r="H64" s="176"/>
      <c r="I64" s="176"/>
      <c r="J64" s="177">
        <f>J192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121</v>
      </c>
      <c r="E65" s="176"/>
      <c r="F65" s="176"/>
      <c r="G65" s="176"/>
      <c r="H65" s="176"/>
      <c r="I65" s="176"/>
      <c r="J65" s="177">
        <f>J253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122</v>
      </c>
      <c r="E66" s="176"/>
      <c r="F66" s="176"/>
      <c r="G66" s="176"/>
      <c r="H66" s="176"/>
      <c r="I66" s="176"/>
      <c r="J66" s="177">
        <f>J338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123</v>
      </c>
      <c r="E67" s="176"/>
      <c r="F67" s="176"/>
      <c r="G67" s="176"/>
      <c r="H67" s="176"/>
      <c r="I67" s="176"/>
      <c r="J67" s="177">
        <f>J425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124</v>
      </c>
      <c r="E68" s="176"/>
      <c r="F68" s="176"/>
      <c r="G68" s="176"/>
      <c r="H68" s="176"/>
      <c r="I68" s="176"/>
      <c r="J68" s="177">
        <f>J446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7"/>
      <c r="C69" s="168"/>
      <c r="D69" s="169" t="s">
        <v>125</v>
      </c>
      <c r="E69" s="170"/>
      <c r="F69" s="170"/>
      <c r="G69" s="170"/>
      <c r="H69" s="170"/>
      <c r="I69" s="170"/>
      <c r="J69" s="171">
        <f>J449</f>
        <v>0</v>
      </c>
      <c r="K69" s="168"/>
      <c r="L69" s="17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3"/>
      <c r="C70" s="174"/>
      <c r="D70" s="175" t="s">
        <v>126</v>
      </c>
      <c r="E70" s="176"/>
      <c r="F70" s="176"/>
      <c r="G70" s="176"/>
      <c r="H70" s="176"/>
      <c r="I70" s="176"/>
      <c r="J70" s="177">
        <f>J450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7"/>
      <c r="C71" s="168"/>
      <c r="D71" s="169" t="s">
        <v>127</v>
      </c>
      <c r="E71" s="170"/>
      <c r="F71" s="170"/>
      <c r="G71" s="170"/>
      <c r="H71" s="170"/>
      <c r="I71" s="170"/>
      <c r="J71" s="171">
        <f>J458</f>
        <v>0</v>
      </c>
      <c r="K71" s="168"/>
      <c r="L71" s="17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3"/>
      <c r="C72" s="174"/>
      <c r="D72" s="175" t="s">
        <v>128</v>
      </c>
      <c r="E72" s="176"/>
      <c r="F72" s="176"/>
      <c r="G72" s="176"/>
      <c r="H72" s="176"/>
      <c r="I72" s="176"/>
      <c r="J72" s="177">
        <f>J459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129</v>
      </c>
      <c r="E73" s="176"/>
      <c r="F73" s="176"/>
      <c r="G73" s="176"/>
      <c r="H73" s="176"/>
      <c r="I73" s="176"/>
      <c r="J73" s="177">
        <f>J464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130</v>
      </c>
      <c r="E74" s="176"/>
      <c r="F74" s="176"/>
      <c r="G74" s="176"/>
      <c r="H74" s="176"/>
      <c r="I74" s="176"/>
      <c r="J74" s="177">
        <f>J468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6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60"/>
      <c r="C76" s="61"/>
      <c r="D76" s="61"/>
      <c r="E76" s="61"/>
      <c r="F76" s="61"/>
      <c r="G76" s="61"/>
      <c r="H76" s="61"/>
      <c r="I76" s="61"/>
      <c r="J76" s="61"/>
      <c r="K76" s="61"/>
      <c r="L76" s="136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80" s="2" customFormat="1" ht="6.96" customHeight="1">
      <c r="A80" s="39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3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24.96" customHeight="1">
      <c r="A81" s="39"/>
      <c r="B81" s="40"/>
      <c r="C81" s="24" t="s">
        <v>131</v>
      </c>
      <c r="D81" s="41"/>
      <c r="E81" s="41"/>
      <c r="F81" s="41"/>
      <c r="G81" s="41"/>
      <c r="H81" s="41"/>
      <c r="I81" s="41"/>
      <c r="J81" s="41"/>
      <c r="K81" s="41"/>
      <c r="L81" s="13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16</v>
      </c>
      <c r="D83" s="41"/>
      <c r="E83" s="41"/>
      <c r="F83" s="41"/>
      <c r="G83" s="41"/>
      <c r="H83" s="41"/>
      <c r="I83" s="41"/>
      <c r="J83" s="41"/>
      <c r="K83" s="41"/>
      <c r="L83" s="13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6.5" customHeight="1">
      <c r="A84" s="39"/>
      <c r="B84" s="40"/>
      <c r="C84" s="41"/>
      <c r="D84" s="41"/>
      <c r="E84" s="162" t="str">
        <f>E7</f>
        <v>Oprava povrchu komunikace v Klatovech 2025, 5. část (Neumannova ulice)</v>
      </c>
      <c r="F84" s="33"/>
      <c r="G84" s="33"/>
      <c r="H84" s="33"/>
      <c r="I84" s="41"/>
      <c r="J84" s="41"/>
      <c r="K84" s="41"/>
      <c r="L84" s="13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107</v>
      </c>
      <c r="D85" s="41"/>
      <c r="E85" s="41"/>
      <c r="F85" s="41"/>
      <c r="G85" s="41"/>
      <c r="H85" s="41"/>
      <c r="I85" s="41"/>
      <c r="J85" s="41"/>
      <c r="K85" s="41"/>
      <c r="L85" s="13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70" t="str">
        <f>E9</f>
        <v>SO101 - KOMUNIKACE</v>
      </c>
      <c r="F86" s="41"/>
      <c r="G86" s="41"/>
      <c r="H86" s="41"/>
      <c r="I86" s="41"/>
      <c r="J86" s="41"/>
      <c r="K86" s="41"/>
      <c r="L86" s="13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3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21</v>
      </c>
      <c r="D88" s="41"/>
      <c r="E88" s="41"/>
      <c r="F88" s="28" t="str">
        <f>F12</f>
        <v>KLATOVY</v>
      </c>
      <c r="G88" s="41"/>
      <c r="H88" s="41"/>
      <c r="I88" s="33" t="s">
        <v>23</v>
      </c>
      <c r="J88" s="73" t="str">
        <f>IF(J12="","",J12)</f>
        <v>18. 2. 2025</v>
      </c>
      <c r="K88" s="41"/>
      <c r="L88" s="13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6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25</v>
      </c>
      <c r="D90" s="41"/>
      <c r="E90" s="41"/>
      <c r="F90" s="28" t="str">
        <f>E15</f>
        <v>Město Klatovy</v>
      </c>
      <c r="G90" s="41"/>
      <c r="H90" s="41"/>
      <c r="I90" s="33" t="s">
        <v>31</v>
      </c>
      <c r="J90" s="37" t="str">
        <f>E21</f>
        <v xml:space="preserve"> </v>
      </c>
      <c r="K90" s="41"/>
      <c r="L90" s="136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29</v>
      </c>
      <c r="D91" s="41"/>
      <c r="E91" s="41"/>
      <c r="F91" s="28" t="str">
        <f>IF(E18="","",E18)</f>
        <v>Vyplň údaj</v>
      </c>
      <c r="G91" s="41"/>
      <c r="H91" s="41"/>
      <c r="I91" s="33" t="s">
        <v>34</v>
      </c>
      <c r="J91" s="37" t="str">
        <f>E24</f>
        <v>Žižkovský Petr</v>
      </c>
      <c r="K91" s="41"/>
      <c r="L91" s="136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0.32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36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11" customFormat="1" ht="29.28" customHeight="1">
      <c r="A93" s="179"/>
      <c r="B93" s="180"/>
      <c r="C93" s="181" t="s">
        <v>132</v>
      </c>
      <c r="D93" s="182" t="s">
        <v>57</v>
      </c>
      <c r="E93" s="182" t="s">
        <v>53</v>
      </c>
      <c r="F93" s="182" t="s">
        <v>54</v>
      </c>
      <c r="G93" s="182" t="s">
        <v>133</v>
      </c>
      <c r="H93" s="182" t="s">
        <v>134</v>
      </c>
      <c r="I93" s="182" t="s">
        <v>135</v>
      </c>
      <c r="J93" s="182" t="s">
        <v>114</v>
      </c>
      <c r="K93" s="183" t="s">
        <v>136</v>
      </c>
      <c r="L93" s="184"/>
      <c r="M93" s="93" t="s">
        <v>19</v>
      </c>
      <c r="N93" s="94" t="s">
        <v>42</v>
      </c>
      <c r="O93" s="94" t="s">
        <v>137</v>
      </c>
      <c r="P93" s="94" t="s">
        <v>138</v>
      </c>
      <c r="Q93" s="94" t="s">
        <v>139</v>
      </c>
      <c r="R93" s="94" t="s">
        <v>140</v>
      </c>
      <c r="S93" s="94" t="s">
        <v>141</v>
      </c>
      <c r="T93" s="95" t="s">
        <v>142</v>
      </c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</row>
    <row r="94" s="2" customFormat="1" ht="22.8" customHeight="1">
      <c r="A94" s="39"/>
      <c r="B94" s="40"/>
      <c r="C94" s="100" t="s">
        <v>143</v>
      </c>
      <c r="D94" s="41"/>
      <c r="E94" s="41"/>
      <c r="F94" s="41"/>
      <c r="G94" s="41"/>
      <c r="H94" s="41"/>
      <c r="I94" s="41"/>
      <c r="J94" s="185">
        <f>BK94</f>
        <v>0</v>
      </c>
      <c r="K94" s="41"/>
      <c r="L94" s="45"/>
      <c r="M94" s="96"/>
      <c r="N94" s="186"/>
      <c r="O94" s="97"/>
      <c r="P94" s="187">
        <f>P95+P449+P458</f>
        <v>0</v>
      </c>
      <c r="Q94" s="97"/>
      <c r="R94" s="187">
        <f>R95+R449+R458</f>
        <v>561.64841490000003</v>
      </c>
      <c r="S94" s="97"/>
      <c r="T94" s="188">
        <f>T95+T449+T458</f>
        <v>376.38999999999999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71</v>
      </c>
      <c r="AU94" s="18" t="s">
        <v>115</v>
      </c>
      <c r="BK94" s="189">
        <f>BK95+BK449+BK458</f>
        <v>0</v>
      </c>
    </row>
    <row r="95" s="12" customFormat="1" ht="25.92" customHeight="1">
      <c r="A95" s="12"/>
      <c r="B95" s="190"/>
      <c r="C95" s="191"/>
      <c r="D95" s="192" t="s">
        <v>71</v>
      </c>
      <c r="E95" s="193" t="s">
        <v>144</v>
      </c>
      <c r="F95" s="193" t="s">
        <v>145</v>
      </c>
      <c r="G95" s="191"/>
      <c r="H95" s="191"/>
      <c r="I95" s="194"/>
      <c r="J95" s="195">
        <f>BK95</f>
        <v>0</v>
      </c>
      <c r="K95" s="191"/>
      <c r="L95" s="196"/>
      <c r="M95" s="197"/>
      <c r="N95" s="198"/>
      <c r="O95" s="198"/>
      <c r="P95" s="199">
        <f>P96+P180+P186+P192+P253+P338+P425+P446</f>
        <v>0</v>
      </c>
      <c r="Q95" s="198"/>
      <c r="R95" s="199">
        <f>R96+R180+R186+R192+R253+R338+R425+R446</f>
        <v>561.6299649</v>
      </c>
      <c r="S95" s="198"/>
      <c r="T95" s="200">
        <f>T96+T180+T186+T192+T253+T338+T425+T446</f>
        <v>376.38999999999999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1" t="s">
        <v>80</v>
      </c>
      <c r="AT95" s="202" t="s">
        <v>71</v>
      </c>
      <c r="AU95" s="202" t="s">
        <v>72</v>
      </c>
      <c r="AY95" s="201" t="s">
        <v>146</v>
      </c>
      <c r="BK95" s="203">
        <f>BK96+BK180+BK186+BK192+BK253+BK338+BK425+BK446</f>
        <v>0</v>
      </c>
    </row>
    <row r="96" s="12" customFormat="1" ht="22.8" customHeight="1">
      <c r="A96" s="12"/>
      <c r="B96" s="190"/>
      <c r="C96" s="191"/>
      <c r="D96" s="192" t="s">
        <v>71</v>
      </c>
      <c r="E96" s="204" t="s">
        <v>80</v>
      </c>
      <c r="F96" s="204" t="s">
        <v>147</v>
      </c>
      <c r="G96" s="191"/>
      <c r="H96" s="191"/>
      <c r="I96" s="194"/>
      <c r="J96" s="205">
        <f>BK96</f>
        <v>0</v>
      </c>
      <c r="K96" s="191"/>
      <c r="L96" s="196"/>
      <c r="M96" s="197"/>
      <c r="N96" s="198"/>
      <c r="O96" s="198"/>
      <c r="P96" s="199">
        <f>SUM(P97:P179)</f>
        <v>0</v>
      </c>
      <c r="Q96" s="198"/>
      <c r="R96" s="199">
        <f>SUM(R97:R179)</f>
        <v>125.6232</v>
      </c>
      <c r="S96" s="198"/>
      <c r="T96" s="200">
        <f>SUM(T97:T179)</f>
        <v>369.32400000000001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1" t="s">
        <v>80</v>
      </c>
      <c r="AT96" s="202" t="s">
        <v>71</v>
      </c>
      <c r="AU96" s="202" t="s">
        <v>80</v>
      </c>
      <c r="AY96" s="201" t="s">
        <v>146</v>
      </c>
      <c r="BK96" s="203">
        <f>SUM(BK97:BK179)</f>
        <v>0</v>
      </c>
    </row>
    <row r="97" s="2" customFormat="1" ht="24.15" customHeight="1">
      <c r="A97" s="39"/>
      <c r="B97" s="40"/>
      <c r="C97" s="206" t="s">
        <v>80</v>
      </c>
      <c r="D97" s="206" t="s">
        <v>148</v>
      </c>
      <c r="E97" s="207" t="s">
        <v>149</v>
      </c>
      <c r="F97" s="208" t="s">
        <v>150</v>
      </c>
      <c r="G97" s="209" t="s">
        <v>151</v>
      </c>
      <c r="H97" s="210">
        <v>1160</v>
      </c>
      <c r="I97" s="211"/>
      <c r="J97" s="212">
        <f>ROUND(I97*H97,2)</f>
        <v>0</v>
      </c>
      <c r="K97" s="208" t="s">
        <v>152</v>
      </c>
      <c r="L97" s="45"/>
      <c r="M97" s="213" t="s">
        <v>19</v>
      </c>
      <c r="N97" s="214" t="s">
        <v>43</v>
      </c>
      <c r="O97" s="85"/>
      <c r="P97" s="215">
        <f>O97*H97</f>
        <v>0</v>
      </c>
      <c r="Q97" s="215">
        <v>2.0000000000000002E-05</v>
      </c>
      <c r="R97" s="215">
        <f>Q97*H97</f>
        <v>0.023200000000000002</v>
      </c>
      <c r="S97" s="215">
        <v>0.184</v>
      </c>
      <c r="T97" s="216">
        <f>S97*H97</f>
        <v>213.44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7" t="s">
        <v>153</v>
      </c>
      <c r="AT97" s="217" t="s">
        <v>148</v>
      </c>
      <c r="AU97" s="217" t="s">
        <v>82</v>
      </c>
      <c r="AY97" s="18" t="s">
        <v>146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80</v>
      </c>
      <c r="BK97" s="218">
        <f>ROUND(I97*H97,2)</f>
        <v>0</v>
      </c>
      <c r="BL97" s="18" t="s">
        <v>153</v>
      </c>
      <c r="BM97" s="217" t="s">
        <v>154</v>
      </c>
    </row>
    <row r="98" s="2" customFormat="1">
      <c r="A98" s="39"/>
      <c r="B98" s="40"/>
      <c r="C98" s="41"/>
      <c r="D98" s="219" t="s">
        <v>155</v>
      </c>
      <c r="E98" s="41"/>
      <c r="F98" s="220" t="s">
        <v>156</v>
      </c>
      <c r="G98" s="41"/>
      <c r="H98" s="41"/>
      <c r="I98" s="221"/>
      <c r="J98" s="41"/>
      <c r="K98" s="41"/>
      <c r="L98" s="45"/>
      <c r="M98" s="222"/>
      <c r="N98" s="223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155</v>
      </c>
      <c r="AU98" s="18" t="s">
        <v>82</v>
      </c>
    </row>
    <row r="99" s="2" customFormat="1">
      <c r="A99" s="39"/>
      <c r="B99" s="40"/>
      <c r="C99" s="41"/>
      <c r="D99" s="224" t="s">
        <v>157</v>
      </c>
      <c r="E99" s="41"/>
      <c r="F99" s="225" t="s">
        <v>158</v>
      </c>
      <c r="G99" s="41"/>
      <c r="H99" s="41"/>
      <c r="I99" s="221"/>
      <c r="J99" s="41"/>
      <c r="K99" s="41"/>
      <c r="L99" s="45"/>
      <c r="M99" s="222"/>
      <c r="N99" s="223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157</v>
      </c>
      <c r="AU99" s="18" t="s">
        <v>82</v>
      </c>
    </row>
    <row r="100" s="13" customFormat="1">
      <c r="A100" s="13"/>
      <c r="B100" s="226"/>
      <c r="C100" s="227"/>
      <c r="D100" s="224" t="s">
        <v>159</v>
      </c>
      <c r="E100" s="228" t="s">
        <v>19</v>
      </c>
      <c r="F100" s="229" t="s">
        <v>160</v>
      </c>
      <c r="G100" s="227"/>
      <c r="H100" s="228" t="s">
        <v>19</v>
      </c>
      <c r="I100" s="230"/>
      <c r="J100" s="227"/>
      <c r="K100" s="227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159</v>
      </c>
      <c r="AU100" s="235" t="s">
        <v>82</v>
      </c>
      <c r="AV100" s="13" t="s">
        <v>80</v>
      </c>
      <c r="AW100" s="13" t="s">
        <v>33</v>
      </c>
      <c r="AX100" s="13" t="s">
        <v>72</v>
      </c>
      <c r="AY100" s="235" t="s">
        <v>146</v>
      </c>
    </row>
    <row r="101" s="14" customFormat="1">
      <c r="A101" s="14"/>
      <c r="B101" s="236"/>
      <c r="C101" s="237"/>
      <c r="D101" s="224" t="s">
        <v>159</v>
      </c>
      <c r="E101" s="238" t="s">
        <v>19</v>
      </c>
      <c r="F101" s="239" t="s">
        <v>161</v>
      </c>
      <c r="G101" s="237"/>
      <c r="H101" s="240">
        <v>1160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159</v>
      </c>
      <c r="AU101" s="246" t="s">
        <v>82</v>
      </c>
      <c r="AV101" s="14" t="s">
        <v>82</v>
      </c>
      <c r="AW101" s="14" t="s">
        <v>33</v>
      </c>
      <c r="AX101" s="14" t="s">
        <v>72</v>
      </c>
      <c r="AY101" s="246" t="s">
        <v>146</v>
      </c>
    </row>
    <row r="102" s="15" customFormat="1">
      <c r="A102" s="15"/>
      <c r="B102" s="247"/>
      <c r="C102" s="248"/>
      <c r="D102" s="224" t="s">
        <v>159</v>
      </c>
      <c r="E102" s="249" t="s">
        <v>19</v>
      </c>
      <c r="F102" s="250" t="s">
        <v>162</v>
      </c>
      <c r="G102" s="248"/>
      <c r="H102" s="251">
        <v>1160</v>
      </c>
      <c r="I102" s="252"/>
      <c r="J102" s="248"/>
      <c r="K102" s="248"/>
      <c r="L102" s="253"/>
      <c r="M102" s="254"/>
      <c r="N102" s="255"/>
      <c r="O102" s="255"/>
      <c r="P102" s="255"/>
      <c r="Q102" s="255"/>
      <c r="R102" s="255"/>
      <c r="S102" s="255"/>
      <c r="T102" s="256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57" t="s">
        <v>159</v>
      </c>
      <c r="AU102" s="257" t="s">
        <v>82</v>
      </c>
      <c r="AV102" s="15" t="s">
        <v>153</v>
      </c>
      <c r="AW102" s="15" t="s">
        <v>33</v>
      </c>
      <c r="AX102" s="15" t="s">
        <v>80</v>
      </c>
      <c r="AY102" s="257" t="s">
        <v>146</v>
      </c>
    </row>
    <row r="103" s="2" customFormat="1" ht="33" customHeight="1">
      <c r="A103" s="39"/>
      <c r="B103" s="40"/>
      <c r="C103" s="206" t="s">
        <v>82</v>
      </c>
      <c r="D103" s="206" t="s">
        <v>148</v>
      </c>
      <c r="E103" s="207" t="s">
        <v>163</v>
      </c>
      <c r="F103" s="208" t="s">
        <v>164</v>
      </c>
      <c r="G103" s="209" t="s">
        <v>151</v>
      </c>
      <c r="H103" s="210">
        <v>578</v>
      </c>
      <c r="I103" s="211"/>
      <c r="J103" s="212">
        <f>ROUND(I103*H103,2)</f>
        <v>0</v>
      </c>
      <c r="K103" s="208" t="s">
        <v>152</v>
      </c>
      <c r="L103" s="45"/>
      <c r="M103" s="213" t="s">
        <v>19</v>
      </c>
      <c r="N103" s="214" t="s">
        <v>43</v>
      </c>
      <c r="O103" s="85"/>
      <c r="P103" s="215">
        <f>O103*H103</f>
        <v>0</v>
      </c>
      <c r="Q103" s="215">
        <v>0</v>
      </c>
      <c r="R103" s="215">
        <f>Q103*H103</f>
        <v>0</v>
      </c>
      <c r="S103" s="215">
        <v>0.098000000000000004</v>
      </c>
      <c r="T103" s="216">
        <f>S103*H103</f>
        <v>56.644000000000005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7" t="s">
        <v>153</v>
      </c>
      <c r="AT103" s="217" t="s">
        <v>148</v>
      </c>
      <c r="AU103" s="217" t="s">
        <v>82</v>
      </c>
      <c r="AY103" s="18" t="s">
        <v>146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80</v>
      </c>
      <c r="BK103" s="218">
        <f>ROUND(I103*H103,2)</f>
        <v>0</v>
      </c>
      <c r="BL103" s="18" t="s">
        <v>153</v>
      </c>
      <c r="BM103" s="217" t="s">
        <v>165</v>
      </c>
    </row>
    <row r="104" s="2" customFormat="1">
      <c r="A104" s="39"/>
      <c r="B104" s="40"/>
      <c r="C104" s="41"/>
      <c r="D104" s="219" t="s">
        <v>155</v>
      </c>
      <c r="E104" s="41"/>
      <c r="F104" s="220" t="s">
        <v>166</v>
      </c>
      <c r="G104" s="41"/>
      <c r="H104" s="41"/>
      <c r="I104" s="221"/>
      <c r="J104" s="41"/>
      <c r="K104" s="41"/>
      <c r="L104" s="45"/>
      <c r="M104" s="222"/>
      <c r="N104" s="223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155</v>
      </c>
      <c r="AU104" s="18" t="s">
        <v>82</v>
      </c>
    </row>
    <row r="105" s="2" customFormat="1">
      <c r="A105" s="39"/>
      <c r="B105" s="40"/>
      <c r="C105" s="41"/>
      <c r="D105" s="224" t="s">
        <v>157</v>
      </c>
      <c r="E105" s="41"/>
      <c r="F105" s="225" t="s">
        <v>167</v>
      </c>
      <c r="G105" s="41"/>
      <c r="H105" s="41"/>
      <c r="I105" s="221"/>
      <c r="J105" s="41"/>
      <c r="K105" s="41"/>
      <c r="L105" s="45"/>
      <c r="M105" s="222"/>
      <c r="N105" s="223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157</v>
      </c>
      <c r="AU105" s="18" t="s">
        <v>82</v>
      </c>
    </row>
    <row r="106" s="13" customFormat="1">
      <c r="A106" s="13"/>
      <c r="B106" s="226"/>
      <c r="C106" s="227"/>
      <c r="D106" s="224" t="s">
        <v>159</v>
      </c>
      <c r="E106" s="228" t="s">
        <v>19</v>
      </c>
      <c r="F106" s="229" t="s">
        <v>168</v>
      </c>
      <c r="G106" s="227"/>
      <c r="H106" s="228" t="s">
        <v>19</v>
      </c>
      <c r="I106" s="230"/>
      <c r="J106" s="227"/>
      <c r="K106" s="227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159</v>
      </c>
      <c r="AU106" s="235" t="s">
        <v>82</v>
      </c>
      <c r="AV106" s="13" t="s">
        <v>80</v>
      </c>
      <c r="AW106" s="13" t="s">
        <v>33</v>
      </c>
      <c r="AX106" s="13" t="s">
        <v>72</v>
      </c>
      <c r="AY106" s="235" t="s">
        <v>146</v>
      </c>
    </row>
    <row r="107" s="14" customFormat="1">
      <c r="A107" s="14"/>
      <c r="B107" s="236"/>
      <c r="C107" s="237"/>
      <c r="D107" s="224" t="s">
        <v>159</v>
      </c>
      <c r="E107" s="238" t="s">
        <v>19</v>
      </c>
      <c r="F107" s="239" t="s">
        <v>169</v>
      </c>
      <c r="G107" s="237"/>
      <c r="H107" s="240">
        <v>578</v>
      </c>
      <c r="I107" s="241"/>
      <c r="J107" s="237"/>
      <c r="K107" s="237"/>
      <c r="L107" s="242"/>
      <c r="M107" s="243"/>
      <c r="N107" s="244"/>
      <c r="O107" s="244"/>
      <c r="P107" s="244"/>
      <c r="Q107" s="244"/>
      <c r="R107" s="244"/>
      <c r="S107" s="244"/>
      <c r="T107" s="24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6" t="s">
        <v>159</v>
      </c>
      <c r="AU107" s="246" t="s">
        <v>82</v>
      </c>
      <c r="AV107" s="14" t="s">
        <v>82</v>
      </c>
      <c r="AW107" s="14" t="s">
        <v>33</v>
      </c>
      <c r="AX107" s="14" t="s">
        <v>72</v>
      </c>
      <c r="AY107" s="246" t="s">
        <v>146</v>
      </c>
    </row>
    <row r="108" s="15" customFormat="1">
      <c r="A108" s="15"/>
      <c r="B108" s="247"/>
      <c r="C108" s="248"/>
      <c r="D108" s="224" t="s">
        <v>159</v>
      </c>
      <c r="E108" s="249" t="s">
        <v>19</v>
      </c>
      <c r="F108" s="250" t="s">
        <v>162</v>
      </c>
      <c r="G108" s="248"/>
      <c r="H108" s="251">
        <v>578</v>
      </c>
      <c r="I108" s="252"/>
      <c r="J108" s="248"/>
      <c r="K108" s="248"/>
      <c r="L108" s="253"/>
      <c r="M108" s="254"/>
      <c r="N108" s="255"/>
      <c r="O108" s="255"/>
      <c r="P108" s="255"/>
      <c r="Q108" s="255"/>
      <c r="R108" s="255"/>
      <c r="S108" s="255"/>
      <c r="T108" s="256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57" t="s">
        <v>159</v>
      </c>
      <c r="AU108" s="257" t="s">
        <v>82</v>
      </c>
      <c r="AV108" s="15" t="s">
        <v>153</v>
      </c>
      <c r="AW108" s="15" t="s">
        <v>33</v>
      </c>
      <c r="AX108" s="15" t="s">
        <v>80</v>
      </c>
      <c r="AY108" s="257" t="s">
        <v>146</v>
      </c>
    </row>
    <row r="109" s="2" customFormat="1" ht="37.8" customHeight="1">
      <c r="A109" s="39"/>
      <c r="B109" s="40"/>
      <c r="C109" s="206" t="s">
        <v>170</v>
      </c>
      <c r="D109" s="206" t="s">
        <v>148</v>
      </c>
      <c r="E109" s="207" t="s">
        <v>171</v>
      </c>
      <c r="F109" s="208" t="s">
        <v>172</v>
      </c>
      <c r="G109" s="209" t="s">
        <v>151</v>
      </c>
      <c r="H109" s="210">
        <v>73</v>
      </c>
      <c r="I109" s="211"/>
      <c r="J109" s="212">
        <f>ROUND(I109*H109,2)</f>
        <v>0</v>
      </c>
      <c r="K109" s="208" t="s">
        <v>152</v>
      </c>
      <c r="L109" s="45"/>
      <c r="M109" s="213" t="s">
        <v>19</v>
      </c>
      <c r="N109" s="214" t="s">
        <v>43</v>
      </c>
      <c r="O109" s="85"/>
      <c r="P109" s="215">
        <f>O109*H109</f>
        <v>0</v>
      </c>
      <c r="Q109" s="215">
        <v>0</v>
      </c>
      <c r="R109" s="215">
        <f>Q109*H109</f>
        <v>0</v>
      </c>
      <c r="S109" s="215">
        <v>0.26000000000000001</v>
      </c>
      <c r="T109" s="216">
        <f>S109*H109</f>
        <v>18.98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153</v>
      </c>
      <c r="AT109" s="217" t="s">
        <v>148</v>
      </c>
      <c r="AU109" s="217" t="s">
        <v>82</v>
      </c>
      <c r="AY109" s="18" t="s">
        <v>146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80</v>
      </c>
      <c r="BK109" s="218">
        <f>ROUND(I109*H109,2)</f>
        <v>0</v>
      </c>
      <c r="BL109" s="18" t="s">
        <v>153</v>
      </c>
      <c r="BM109" s="217" t="s">
        <v>173</v>
      </c>
    </row>
    <row r="110" s="2" customFormat="1">
      <c r="A110" s="39"/>
      <c r="B110" s="40"/>
      <c r="C110" s="41"/>
      <c r="D110" s="219" t="s">
        <v>155</v>
      </c>
      <c r="E110" s="41"/>
      <c r="F110" s="220" t="s">
        <v>174</v>
      </c>
      <c r="G110" s="41"/>
      <c r="H110" s="41"/>
      <c r="I110" s="221"/>
      <c r="J110" s="41"/>
      <c r="K110" s="41"/>
      <c r="L110" s="45"/>
      <c r="M110" s="222"/>
      <c r="N110" s="223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155</v>
      </c>
      <c r="AU110" s="18" t="s">
        <v>82</v>
      </c>
    </row>
    <row r="111" s="2" customFormat="1">
      <c r="A111" s="39"/>
      <c r="B111" s="40"/>
      <c r="C111" s="41"/>
      <c r="D111" s="224" t="s">
        <v>157</v>
      </c>
      <c r="E111" s="41"/>
      <c r="F111" s="225" t="s">
        <v>167</v>
      </c>
      <c r="G111" s="41"/>
      <c r="H111" s="41"/>
      <c r="I111" s="221"/>
      <c r="J111" s="41"/>
      <c r="K111" s="41"/>
      <c r="L111" s="45"/>
      <c r="M111" s="222"/>
      <c r="N111" s="223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157</v>
      </c>
      <c r="AU111" s="18" t="s">
        <v>82</v>
      </c>
    </row>
    <row r="112" s="13" customFormat="1">
      <c r="A112" s="13"/>
      <c r="B112" s="226"/>
      <c r="C112" s="227"/>
      <c r="D112" s="224" t="s">
        <v>159</v>
      </c>
      <c r="E112" s="228" t="s">
        <v>19</v>
      </c>
      <c r="F112" s="229" t="s">
        <v>175</v>
      </c>
      <c r="G112" s="227"/>
      <c r="H112" s="228" t="s">
        <v>19</v>
      </c>
      <c r="I112" s="230"/>
      <c r="J112" s="227"/>
      <c r="K112" s="227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159</v>
      </c>
      <c r="AU112" s="235" t="s">
        <v>82</v>
      </c>
      <c r="AV112" s="13" t="s">
        <v>80</v>
      </c>
      <c r="AW112" s="13" t="s">
        <v>33</v>
      </c>
      <c r="AX112" s="13" t="s">
        <v>72</v>
      </c>
      <c r="AY112" s="235" t="s">
        <v>146</v>
      </c>
    </row>
    <row r="113" s="14" customFormat="1">
      <c r="A113" s="14"/>
      <c r="B113" s="236"/>
      <c r="C113" s="237"/>
      <c r="D113" s="224" t="s">
        <v>159</v>
      </c>
      <c r="E113" s="238" t="s">
        <v>19</v>
      </c>
      <c r="F113" s="239" t="s">
        <v>176</v>
      </c>
      <c r="G113" s="237"/>
      <c r="H113" s="240">
        <v>73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6" t="s">
        <v>159</v>
      </c>
      <c r="AU113" s="246" t="s">
        <v>82</v>
      </c>
      <c r="AV113" s="14" t="s">
        <v>82</v>
      </c>
      <c r="AW113" s="14" t="s">
        <v>33</v>
      </c>
      <c r="AX113" s="14" t="s">
        <v>72</v>
      </c>
      <c r="AY113" s="246" t="s">
        <v>146</v>
      </c>
    </row>
    <row r="114" s="15" customFormat="1">
      <c r="A114" s="15"/>
      <c r="B114" s="247"/>
      <c r="C114" s="248"/>
      <c r="D114" s="224" t="s">
        <v>159</v>
      </c>
      <c r="E114" s="249" t="s">
        <v>19</v>
      </c>
      <c r="F114" s="250" t="s">
        <v>162</v>
      </c>
      <c r="G114" s="248"/>
      <c r="H114" s="251">
        <v>73</v>
      </c>
      <c r="I114" s="252"/>
      <c r="J114" s="248"/>
      <c r="K114" s="248"/>
      <c r="L114" s="253"/>
      <c r="M114" s="254"/>
      <c r="N114" s="255"/>
      <c r="O114" s="255"/>
      <c r="P114" s="255"/>
      <c r="Q114" s="255"/>
      <c r="R114" s="255"/>
      <c r="S114" s="255"/>
      <c r="T114" s="256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57" t="s">
        <v>159</v>
      </c>
      <c r="AU114" s="257" t="s">
        <v>82</v>
      </c>
      <c r="AV114" s="15" t="s">
        <v>153</v>
      </c>
      <c r="AW114" s="15" t="s">
        <v>33</v>
      </c>
      <c r="AX114" s="15" t="s">
        <v>80</v>
      </c>
      <c r="AY114" s="257" t="s">
        <v>146</v>
      </c>
    </row>
    <row r="115" s="2" customFormat="1" ht="24.15" customHeight="1">
      <c r="A115" s="39"/>
      <c r="B115" s="40"/>
      <c r="C115" s="206" t="s">
        <v>153</v>
      </c>
      <c r="D115" s="206" t="s">
        <v>148</v>
      </c>
      <c r="E115" s="207" t="s">
        <v>177</v>
      </c>
      <c r="F115" s="208" t="s">
        <v>178</v>
      </c>
      <c r="G115" s="209" t="s">
        <v>179</v>
      </c>
      <c r="H115" s="210">
        <v>372</v>
      </c>
      <c r="I115" s="211"/>
      <c r="J115" s="212">
        <f>ROUND(I115*H115,2)</f>
        <v>0</v>
      </c>
      <c r="K115" s="208" t="s">
        <v>152</v>
      </c>
      <c r="L115" s="45"/>
      <c r="M115" s="213" t="s">
        <v>19</v>
      </c>
      <c r="N115" s="214" t="s">
        <v>43</v>
      </c>
      <c r="O115" s="85"/>
      <c r="P115" s="215">
        <f>O115*H115</f>
        <v>0</v>
      </c>
      <c r="Q115" s="215">
        <v>0</v>
      </c>
      <c r="R115" s="215">
        <f>Q115*H115</f>
        <v>0</v>
      </c>
      <c r="S115" s="215">
        <v>0.20499999999999999</v>
      </c>
      <c r="T115" s="216">
        <f>S115*H115</f>
        <v>76.259999999999991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7" t="s">
        <v>153</v>
      </c>
      <c r="AT115" s="217" t="s">
        <v>148</v>
      </c>
      <c r="AU115" s="217" t="s">
        <v>82</v>
      </c>
      <c r="AY115" s="18" t="s">
        <v>146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8" t="s">
        <v>80</v>
      </c>
      <c r="BK115" s="218">
        <f>ROUND(I115*H115,2)</f>
        <v>0</v>
      </c>
      <c r="BL115" s="18" t="s">
        <v>153</v>
      </c>
      <c r="BM115" s="217" t="s">
        <v>180</v>
      </c>
    </row>
    <row r="116" s="2" customFormat="1">
      <c r="A116" s="39"/>
      <c r="B116" s="40"/>
      <c r="C116" s="41"/>
      <c r="D116" s="219" t="s">
        <v>155</v>
      </c>
      <c r="E116" s="41"/>
      <c r="F116" s="220" t="s">
        <v>181</v>
      </c>
      <c r="G116" s="41"/>
      <c r="H116" s="41"/>
      <c r="I116" s="221"/>
      <c r="J116" s="41"/>
      <c r="K116" s="41"/>
      <c r="L116" s="45"/>
      <c r="M116" s="222"/>
      <c r="N116" s="223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155</v>
      </c>
      <c r="AU116" s="18" t="s">
        <v>82</v>
      </c>
    </row>
    <row r="117" s="2" customFormat="1">
      <c r="A117" s="39"/>
      <c r="B117" s="40"/>
      <c r="C117" s="41"/>
      <c r="D117" s="224" t="s">
        <v>157</v>
      </c>
      <c r="E117" s="41"/>
      <c r="F117" s="225" t="s">
        <v>182</v>
      </c>
      <c r="G117" s="41"/>
      <c r="H117" s="41"/>
      <c r="I117" s="221"/>
      <c r="J117" s="41"/>
      <c r="K117" s="41"/>
      <c r="L117" s="45"/>
      <c r="M117" s="222"/>
      <c r="N117" s="223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157</v>
      </c>
      <c r="AU117" s="18" t="s">
        <v>82</v>
      </c>
    </row>
    <row r="118" s="13" customFormat="1">
      <c r="A118" s="13"/>
      <c r="B118" s="226"/>
      <c r="C118" s="227"/>
      <c r="D118" s="224" t="s">
        <v>159</v>
      </c>
      <c r="E118" s="228" t="s">
        <v>19</v>
      </c>
      <c r="F118" s="229" t="s">
        <v>183</v>
      </c>
      <c r="G118" s="227"/>
      <c r="H118" s="228" t="s">
        <v>19</v>
      </c>
      <c r="I118" s="230"/>
      <c r="J118" s="227"/>
      <c r="K118" s="227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159</v>
      </c>
      <c r="AU118" s="235" t="s">
        <v>82</v>
      </c>
      <c r="AV118" s="13" t="s">
        <v>80</v>
      </c>
      <c r="AW118" s="13" t="s">
        <v>33</v>
      </c>
      <c r="AX118" s="13" t="s">
        <v>72</v>
      </c>
      <c r="AY118" s="235" t="s">
        <v>146</v>
      </c>
    </row>
    <row r="119" s="14" customFormat="1">
      <c r="A119" s="14"/>
      <c r="B119" s="236"/>
      <c r="C119" s="237"/>
      <c r="D119" s="224" t="s">
        <v>159</v>
      </c>
      <c r="E119" s="238" t="s">
        <v>19</v>
      </c>
      <c r="F119" s="239" t="s">
        <v>184</v>
      </c>
      <c r="G119" s="237"/>
      <c r="H119" s="240">
        <v>372</v>
      </c>
      <c r="I119" s="241"/>
      <c r="J119" s="237"/>
      <c r="K119" s="237"/>
      <c r="L119" s="242"/>
      <c r="M119" s="243"/>
      <c r="N119" s="244"/>
      <c r="O119" s="244"/>
      <c r="P119" s="244"/>
      <c r="Q119" s="244"/>
      <c r="R119" s="244"/>
      <c r="S119" s="244"/>
      <c r="T119" s="24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6" t="s">
        <v>159</v>
      </c>
      <c r="AU119" s="246" t="s">
        <v>82</v>
      </c>
      <c r="AV119" s="14" t="s">
        <v>82</v>
      </c>
      <c r="AW119" s="14" t="s">
        <v>33</v>
      </c>
      <c r="AX119" s="14" t="s">
        <v>72</v>
      </c>
      <c r="AY119" s="246" t="s">
        <v>146</v>
      </c>
    </row>
    <row r="120" s="15" customFormat="1">
      <c r="A120" s="15"/>
      <c r="B120" s="247"/>
      <c r="C120" s="248"/>
      <c r="D120" s="224" t="s">
        <v>159</v>
      </c>
      <c r="E120" s="249" t="s">
        <v>19</v>
      </c>
      <c r="F120" s="250" t="s">
        <v>162</v>
      </c>
      <c r="G120" s="248"/>
      <c r="H120" s="251">
        <v>372</v>
      </c>
      <c r="I120" s="252"/>
      <c r="J120" s="248"/>
      <c r="K120" s="248"/>
      <c r="L120" s="253"/>
      <c r="M120" s="254"/>
      <c r="N120" s="255"/>
      <c r="O120" s="255"/>
      <c r="P120" s="255"/>
      <c r="Q120" s="255"/>
      <c r="R120" s="255"/>
      <c r="S120" s="255"/>
      <c r="T120" s="256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7" t="s">
        <v>159</v>
      </c>
      <c r="AU120" s="257" t="s">
        <v>82</v>
      </c>
      <c r="AV120" s="15" t="s">
        <v>153</v>
      </c>
      <c r="AW120" s="15" t="s">
        <v>33</v>
      </c>
      <c r="AX120" s="15" t="s">
        <v>80</v>
      </c>
      <c r="AY120" s="257" t="s">
        <v>146</v>
      </c>
    </row>
    <row r="121" s="2" customFormat="1" ht="16.5" customHeight="1">
      <c r="A121" s="39"/>
      <c r="B121" s="40"/>
      <c r="C121" s="206" t="s">
        <v>185</v>
      </c>
      <c r="D121" s="206" t="s">
        <v>148</v>
      </c>
      <c r="E121" s="207" t="s">
        <v>186</v>
      </c>
      <c r="F121" s="208" t="s">
        <v>187</v>
      </c>
      <c r="G121" s="209" t="s">
        <v>188</v>
      </c>
      <c r="H121" s="210">
        <v>4</v>
      </c>
      <c r="I121" s="211"/>
      <c r="J121" s="212">
        <f>ROUND(I121*H121,2)</f>
        <v>0</v>
      </c>
      <c r="K121" s="208" t="s">
        <v>19</v>
      </c>
      <c r="L121" s="45"/>
      <c r="M121" s="213" t="s">
        <v>19</v>
      </c>
      <c r="N121" s="214" t="s">
        <v>43</v>
      </c>
      <c r="O121" s="85"/>
      <c r="P121" s="215">
        <f>O121*H121</f>
        <v>0</v>
      </c>
      <c r="Q121" s="215">
        <v>0</v>
      </c>
      <c r="R121" s="215">
        <f>Q121*H121</f>
        <v>0</v>
      </c>
      <c r="S121" s="215">
        <v>1</v>
      </c>
      <c r="T121" s="216">
        <f>S121*H121</f>
        <v>4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7" t="s">
        <v>153</v>
      </c>
      <c r="AT121" s="217" t="s">
        <v>148</v>
      </c>
      <c r="AU121" s="217" t="s">
        <v>82</v>
      </c>
      <c r="AY121" s="18" t="s">
        <v>146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8" t="s">
        <v>80</v>
      </c>
      <c r="BK121" s="218">
        <f>ROUND(I121*H121,2)</f>
        <v>0</v>
      </c>
      <c r="BL121" s="18" t="s">
        <v>153</v>
      </c>
      <c r="BM121" s="217" t="s">
        <v>189</v>
      </c>
    </row>
    <row r="122" s="2" customFormat="1">
      <c r="A122" s="39"/>
      <c r="B122" s="40"/>
      <c r="C122" s="41"/>
      <c r="D122" s="224" t="s">
        <v>157</v>
      </c>
      <c r="E122" s="41"/>
      <c r="F122" s="225" t="s">
        <v>167</v>
      </c>
      <c r="G122" s="41"/>
      <c r="H122" s="41"/>
      <c r="I122" s="221"/>
      <c r="J122" s="41"/>
      <c r="K122" s="41"/>
      <c r="L122" s="45"/>
      <c r="M122" s="222"/>
      <c r="N122" s="223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157</v>
      </c>
      <c r="AU122" s="18" t="s">
        <v>82</v>
      </c>
    </row>
    <row r="123" s="14" customFormat="1">
      <c r="A123" s="14"/>
      <c r="B123" s="236"/>
      <c r="C123" s="237"/>
      <c r="D123" s="224" t="s">
        <v>159</v>
      </c>
      <c r="E123" s="238" t="s">
        <v>19</v>
      </c>
      <c r="F123" s="239" t="s">
        <v>153</v>
      </c>
      <c r="G123" s="237"/>
      <c r="H123" s="240">
        <v>4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6" t="s">
        <v>159</v>
      </c>
      <c r="AU123" s="246" t="s">
        <v>82</v>
      </c>
      <c r="AV123" s="14" t="s">
        <v>82</v>
      </c>
      <c r="AW123" s="14" t="s">
        <v>33</v>
      </c>
      <c r="AX123" s="14" t="s">
        <v>72</v>
      </c>
      <c r="AY123" s="246" t="s">
        <v>146</v>
      </c>
    </row>
    <row r="124" s="15" customFormat="1">
      <c r="A124" s="15"/>
      <c r="B124" s="247"/>
      <c r="C124" s="248"/>
      <c r="D124" s="224" t="s">
        <v>159</v>
      </c>
      <c r="E124" s="249" t="s">
        <v>19</v>
      </c>
      <c r="F124" s="250" t="s">
        <v>162</v>
      </c>
      <c r="G124" s="248"/>
      <c r="H124" s="251">
        <v>4</v>
      </c>
      <c r="I124" s="252"/>
      <c r="J124" s="248"/>
      <c r="K124" s="248"/>
      <c r="L124" s="253"/>
      <c r="M124" s="254"/>
      <c r="N124" s="255"/>
      <c r="O124" s="255"/>
      <c r="P124" s="255"/>
      <c r="Q124" s="255"/>
      <c r="R124" s="255"/>
      <c r="S124" s="255"/>
      <c r="T124" s="25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57" t="s">
        <v>159</v>
      </c>
      <c r="AU124" s="257" t="s">
        <v>82</v>
      </c>
      <c r="AV124" s="15" t="s">
        <v>153</v>
      </c>
      <c r="AW124" s="15" t="s">
        <v>33</v>
      </c>
      <c r="AX124" s="15" t="s">
        <v>80</v>
      </c>
      <c r="AY124" s="257" t="s">
        <v>146</v>
      </c>
    </row>
    <row r="125" s="2" customFormat="1" ht="21.75" customHeight="1">
      <c r="A125" s="39"/>
      <c r="B125" s="40"/>
      <c r="C125" s="206" t="s">
        <v>190</v>
      </c>
      <c r="D125" s="206" t="s">
        <v>148</v>
      </c>
      <c r="E125" s="207" t="s">
        <v>191</v>
      </c>
      <c r="F125" s="208" t="s">
        <v>192</v>
      </c>
      <c r="G125" s="209" t="s">
        <v>88</v>
      </c>
      <c r="H125" s="210">
        <v>747.21000000000004</v>
      </c>
      <c r="I125" s="211"/>
      <c r="J125" s="212">
        <f>ROUND(I125*H125,2)</f>
        <v>0</v>
      </c>
      <c r="K125" s="208" t="s">
        <v>152</v>
      </c>
      <c r="L125" s="45"/>
      <c r="M125" s="213" t="s">
        <v>19</v>
      </c>
      <c r="N125" s="214" t="s">
        <v>43</v>
      </c>
      <c r="O125" s="85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7" t="s">
        <v>153</v>
      </c>
      <c r="AT125" s="217" t="s">
        <v>148</v>
      </c>
      <c r="AU125" s="217" t="s">
        <v>82</v>
      </c>
      <c r="AY125" s="18" t="s">
        <v>146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80</v>
      </c>
      <c r="BK125" s="218">
        <f>ROUND(I125*H125,2)</f>
        <v>0</v>
      </c>
      <c r="BL125" s="18" t="s">
        <v>153</v>
      </c>
      <c r="BM125" s="217" t="s">
        <v>193</v>
      </c>
    </row>
    <row r="126" s="2" customFormat="1">
      <c r="A126" s="39"/>
      <c r="B126" s="40"/>
      <c r="C126" s="41"/>
      <c r="D126" s="219" t="s">
        <v>155</v>
      </c>
      <c r="E126" s="41"/>
      <c r="F126" s="220" t="s">
        <v>194</v>
      </c>
      <c r="G126" s="41"/>
      <c r="H126" s="41"/>
      <c r="I126" s="221"/>
      <c r="J126" s="41"/>
      <c r="K126" s="41"/>
      <c r="L126" s="45"/>
      <c r="M126" s="222"/>
      <c r="N126" s="223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155</v>
      </c>
      <c r="AU126" s="18" t="s">
        <v>82</v>
      </c>
    </row>
    <row r="127" s="13" customFormat="1">
      <c r="A127" s="13"/>
      <c r="B127" s="226"/>
      <c r="C127" s="227"/>
      <c r="D127" s="224" t="s">
        <v>159</v>
      </c>
      <c r="E127" s="228" t="s">
        <v>19</v>
      </c>
      <c r="F127" s="229" t="s">
        <v>195</v>
      </c>
      <c r="G127" s="227"/>
      <c r="H127" s="228" t="s">
        <v>19</v>
      </c>
      <c r="I127" s="230"/>
      <c r="J127" s="227"/>
      <c r="K127" s="227"/>
      <c r="L127" s="231"/>
      <c r="M127" s="232"/>
      <c r="N127" s="233"/>
      <c r="O127" s="233"/>
      <c r="P127" s="233"/>
      <c r="Q127" s="233"/>
      <c r="R127" s="233"/>
      <c r="S127" s="233"/>
      <c r="T127" s="23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5" t="s">
        <v>159</v>
      </c>
      <c r="AU127" s="235" t="s">
        <v>82</v>
      </c>
      <c r="AV127" s="13" t="s">
        <v>80</v>
      </c>
      <c r="AW127" s="13" t="s">
        <v>33</v>
      </c>
      <c r="AX127" s="13" t="s">
        <v>72</v>
      </c>
      <c r="AY127" s="235" t="s">
        <v>146</v>
      </c>
    </row>
    <row r="128" s="14" customFormat="1">
      <c r="A128" s="14"/>
      <c r="B128" s="236"/>
      <c r="C128" s="237"/>
      <c r="D128" s="224" t="s">
        <v>159</v>
      </c>
      <c r="E128" s="238" t="s">
        <v>19</v>
      </c>
      <c r="F128" s="239" t="s">
        <v>196</v>
      </c>
      <c r="G128" s="237"/>
      <c r="H128" s="240">
        <v>542.88</v>
      </c>
      <c r="I128" s="241"/>
      <c r="J128" s="237"/>
      <c r="K128" s="237"/>
      <c r="L128" s="242"/>
      <c r="M128" s="243"/>
      <c r="N128" s="244"/>
      <c r="O128" s="244"/>
      <c r="P128" s="244"/>
      <c r="Q128" s="244"/>
      <c r="R128" s="244"/>
      <c r="S128" s="244"/>
      <c r="T128" s="24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6" t="s">
        <v>159</v>
      </c>
      <c r="AU128" s="246" t="s">
        <v>82</v>
      </c>
      <c r="AV128" s="14" t="s">
        <v>82</v>
      </c>
      <c r="AW128" s="14" t="s">
        <v>33</v>
      </c>
      <c r="AX128" s="14" t="s">
        <v>72</v>
      </c>
      <c r="AY128" s="246" t="s">
        <v>146</v>
      </c>
    </row>
    <row r="129" s="13" customFormat="1">
      <c r="A129" s="13"/>
      <c r="B129" s="226"/>
      <c r="C129" s="227"/>
      <c r="D129" s="224" t="s">
        <v>159</v>
      </c>
      <c r="E129" s="228" t="s">
        <v>19</v>
      </c>
      <c r="F129" s="229" t="s">
        <v>197</v>
      </c>
      <c r="G129" s="227"/>
      <c r="H129" s="228" t="s">
        <v>19</v>
      </c>
      <c r="I129" s="230"/>
      <c r="J129" s="227"/>
      <c r="K129" s="227"/>
      <c r="L129" s="231"/>
      <c r="M129" s="232"/>
      <c r="N129" s="233"/>
      <c r="O129" s="233"/>
      <c r="P129" s="233"/>
      <c r="Q129" s="233"/>
      <c r="R129" s="233"/>
      <c r="S129" s="233"/>
      <c r="T129" s="23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5" t="s">
        <v>159</v>
      </c>
      <c r="AU129" s="235" t="s">
        <v>82</v>
      </c>
      <c r="AV129" s="13" t="s">
        <v>80</v>
      </c>
      <c r="AW129" s="13" t="s">
        <v>33</v>
      </c>
      <c r="AX129" s="13" t="s">
        <v>72</v>
      </c>
      <c r="AY129" s="235" t="s">
        <v>146</v>
      </c>
    </row>
    <row r="130" s="14" customFormat="1">
      <c r="A130" s="14"/>
      <c r="B130" s="236"/>
      <c r="C130" s="237"/>
      <c r="D130" s="224" t="s">
        <v>159</v>
      </c>
      <c r="E130" s="238" t="s">
        <v>19</v>
      </c>
      <c r="F130" s="239" t="s">
        <v>198</v>
      </c>
      <c r="G130" s="237"/>
      <c r="H130" s="240">
        <v>115.5</v>
      </c>
      <c r="I130" s="241"/>
      <c r="J130" s="237"/>
      <c r="K130" s="237"/>
      <c r="L130" s="242"/>
      <c r="M130" s="243"/>
      <c r="N130" s="244"/>
      <c r="O130" s="244"/>
      <c r="P130" s="244"/>
      <c r="Q130" s="244"/>
      <c r="R130" s="244"/>
      <c r="S130" s="244"/>
      <c r="T130" s="24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6" t="s">
        <v>159</v>
      </c>
      <c r="AU130" s="246" t="s">
        <v>82</v>
      </c>
      <c r="AV130" s="14" t="s">
        <v>82</v>
      </c>
      <c r="AW130" s="14" t="s">
        <v>33</v>
      </c>
      <c r="AX130" s="14" t="s">
        <v>72</v>
      </c>
      <c r="AY130" s="246" t="s">
        <v>146</v>
      </c>
    </row>
    <row r="131" s="13" customFormat="1">
      <c r="A131" s="13"/>
      <c r="B131" s="226"/>
      <c r="C131" s="227"/>
      <c r="D131" s="224" t="s">
        <v>159</v>
      </c>
      <c r="E131" s="228" t="s">
        <v>19</v>
      </c>
      <c r="F131" s="229" t="s">
        <v>199</v>
      </c>
      <c r="G131" s="227"/>
      <c r="H131" s="228" t="s">
        <v>19</v>
      </c>
      <c r="I131" s="230"/>
      <c r="J131" s="227"/>
      <c r="K131" s="227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159</v>
      </c>
      <c r="AU131" s="235" t="s">
        <v>82</v>
      </c>
      <c r="AV131" s="13" t="s">
        <v>80</v>
      </c>
      <c r="AW131" s="13" t="s">
        <v>33</v>
      </c>
      <c r="AX131" s="13" t="s">
        <v>72</v>
      </c>
      <c r="AY131" s="235" t="s">
        <v>146</v>
      </c>
    </row>
    <row r="132" s="14" customFormat="1">
      <c r="A132" s="14"/>
      <c r="B132" s="236"/>
      <c r="C132" s="237"/>
      <c r="D132" s="224" t="s">
        <v>159</v>
      </c>
      <c r="E132" s="238" t="s">
        <v>19</v>
      </c>
      <c r="F132" s="239" t="s">
        <v>200</v>
      </c>
      <c r="G132" s="237"/>
      <c r="H132" s="240">
        <v>88.829999999999998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6" t="s">
        <v>159</v>
      </c>
      <c r="AU132" s="246" t="s">
        <v>82</v>
      </c>
      <c r="AV132" s="14" t="s">
        <v>82</v>
      </c>
      <c r="AW132" s="14" t="s">
        <v>33</v>
      </c>
      <c r="AX132" s="14" t="s">
        <v>72</v>
      </c>
      <c r="AY132" s="246" t="s">
        <v>146</v>
      </c>
    </row>
    <row r="133" s="15" customFormat="1">
      <c r="A133" s="15"/>
      <c r="B133" s="247"/>
      <c r="C133" s="248"/>
      <c r="D133" s="224" t="s">
        <v>159</v>
      </c>
      <c r="E133" s="249" t="s">
        <v>100</v>
      </c>
      <c r="F133" s="250" t="s">
        <v>162</v>
      </c>
      <c r="G133" s="248"/>
      <c r="H133" s="251">
        <v>747.21000000000004</v>
      </c>
      <c r="I133" s="252"/>
      <c r="J133" s="248"/>
      <c r="K133" s="248"/>
      <c r="L133" s="253"/>
      <c r="M133" s="254"/>
      <c r="N133" s="255"/>
      <c r="O133" s="255"/>
      <c r="P133" s="255"/>
      <c r="Q133" s="255"/>
      <c r="R133" s="255"/>
      <c r="S133" s="255"/>
      <c r="T133" s="256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57" t="s">
        <v>159</v>
      </c>
      <c r="AU133" s="257" t="s">
        <v>82</v>
      </c>
      <c r="AV133" s="15" t="s">
        <v>153</v>
      </c>
      <c r="AW133" s="15" t="s">
        <v>33</v>
      </c>
      <c r="AX133" s="15" t="s">
        <v>80</v>
      </c>
      <c r="AY133" s="257" t="s">
        <v>146</v>
      </c>
    </row>
    <row r="134" s="2" customFormat="1" ht="24.15" customHeight="1">
      <c r="A134" s="39"/>
      <c r="B134" s="40"/>
      <c r="C134" s="206" t="s">
        <v>201</v>
      </c>
      <c r="D134" s="206" t="s">
        <v>148</v>
      </c>
      <c r="E134" s="207" t="s">
        <v>202</v>
      </c>
      <c r="F134" s="208" t="s">
        <v>203</v>
      </c>
      <c r="G134" s="209" t="s">
        <v>88</v>
      </c>
      <c r="H134" s="210">
        <v>76.5</v>
      </c>
      <c r="I134" s="211"/>
      <c r="J134" s="212">
        <f>ROUND(I134*H134,2)</f>
        <v>0</v>
      </c>
      <c r="K134" s="208" t="s">
        <v>152</v>
      </c>
      <c r="L134" s="45"/>
      <c r="M134" s="213" t="s">
        <v>19</v>
      </c>
      <c r="N134" s="214" t="s">
        <v>43</v>
      </c>
      <c r="O134" s="85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7" t="s">
        <v>153</v>
      </c>
      <c r="AT134" s="217" t="s">
        <v>148</v>
      </c>
      <c r="AU134" s="217" t="s">
        <v>82</v>
      </c>
      <c r="AY134" s="18" t="s">
        <v>146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8" t="s">
        <v>80</v>
      </c>
      <c r="BK134" s="218">
        <f>ROUND(I134*H134,2)</f>
        <v>0</v>
      </c>
      <c r="BL134" s="18" t="s">
        <v>153</v>
      </c>
      <c r="BM134" s="217" t="s">
        <v>204</v>
      </c>
    </row>
    <row r="135" s="2" customFormat="1">
      <c r="A135" s="39"/>
      <c r="B135" s="40"/>
      <c r="C135" s="41"/>
      <c r="D135" s="219" t="s">
        <v>155</v>
      </c>
      <c r="E135" s="41"/>
      <c r="F135" s="220" t="s">
        <v>205</v>
      </c>
      <c r="G135" s="41"/>
      <c r="H135" s="41"/>
      <c r="I135" s="221"/>
      <c r="J135" s="41"/>
      <c r="K135" s="41"/>
      <c r="L135" s="45"/>
      <c r="M135" s="222"/>
      <c r="N135" s="223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155</v>
      </c>
      <c r="AU135" s="18" t="s">
        <v>82</v>
      </c>
    </row>
    <row r="136" s="13" customFormat="1">
      <c r="A136" s="13"/>
      <c r="B136" s="226"/>
      <c r="C136" s="227"/>
      <c r="D136" s="224" t="s">
        <v>159</v>
      </c>
      <c r="E136" s="228" t="s">
        <v>19</v>
      </c>
      <c r="F136" s="229" t="s">
        <v>206</v>
      </c>
      <c r="G136" s="227"/>
      <c r="H136" s="228" t="s">
        <v>19</v>
      </c>
      <c r="I136" s="230"/>
      <c r="J136" s="227"/>
      <c r="K136" s="227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159</v>
      </c>
      <c r="AU136" s="235" t="s">
        <v>82</v>
      </c>
      <c r="AV136" s="13" t="s">
        <v>80</v>
      </c>
      <c r="AW136" s="13" t="s">
        <v>33</v>
      </c>
      <c r="AX136" s="13" t="s">
        <v>72</v>
      </c>
      <c r="AY136" s="235" t="s">
        <v>146</v>
      </c>
    </row>
    <row r="137" s="14" customFormat="1">
      <c r="A137" s="14"/>
      <c r="B137" s="236"/>
      <c r="C137" s="237"/>
      <c r="D137" s="224" t="s">
        <v>159</v>
      </c>
      <c r="E137" s="238" t="s">
        <v>19</v>
      </c>
      <c r="F137" s="239" t="s">
        <v>207</v>
      </c>
      <c r="G137" s="237"/>
      <c r="H137" s="240">
        <v>76.5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6" t="s">
        <v>159</v>
      </c>
      <c r="AU137" s="246" t="s">
        <v>82</v>
      </c>
      <c r="AV137" s="14" t="s">
        <v>82</v>
      </c>
      <c r="AW137" s="14" t="s">
        <v>33</v>
      </c>
      <c r="AX137" s="14" t="s">
        <v>72</v>
      </c>
      <c r="AY137" s="246" t="s">
        <v>146</v>
      </c>
    </row>
    <row r="138" s="15" customFormat="1">
      <c r="A138" s="15"/>
      <c r="B138" s="247"/>
      <c r="C138" s="248"/>
      <c r="D138" s="224" t="s">
        <v>159</v>
      </c>
      <c r="E138" s="249" t="s">
        <v>86</v>
      </c>
      <c r="F138" s="250" t="s">
        <v>162</v>
      </c>
      <c r="G138" s="248"/>
      <c r="H138" s="251">
        <v>76.5</v>
      </c>
      <c r="I138" s="252"/>
      <c r="J138" s="248"/>
      <c r="K138" s="248"/>
      <c r="L138" s="253"/>
      <c r="M138" s="254"/>
      <c r="N138" s="255"/>
      <c r="O138" s="255"/>
      <c r="P138" s="255"/>
      <c r="Q138" s="255"/>
      <c r="R138" s="255"/>
      <c r="S138" s="255"/>
      <c r="T138" s="256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57" t="s">
        <v>159</v>
      </c>
      <c r="AU138" s="257" t="s">
        <v>82</v>
      </c>
      <c r="AV138" s="15" t="s">
        <v>153</v>
      </c>
      <c r="AW138" s="15" t="s">
        <v>33</v>
      </c>
      <c r="AX138" s="15" t="s">
        <v>80</v>
      </c>
      <c r="AY138" s="257" t="s">
        <v>146</v>
      </c>
    </row>
    <row r="139" s="2" customFormat="1" ht="24.15" customHeight="1">
      <c r="A139" s="39"/>
      <c r="B139" s="40"/>
      <c r="C139" s="206" t="s">
        <v>208</v>
      </c>
      <c r="D139" s="206" t="s">
        <v>148</v>
      </c>
      <c r="E139" s="207" t="s">
        <v>209</v>
      </c>
      <c r="F139" s="208" t="s">
        <v>210</v>
      </c>
      <c r="G139" s="209" t="s">
        <v>88</v>
      </c>
      <c r="H139" s="210">
        <v>69</v>
      </c>
      <c r="I139" s="211"/>
      <c r="J139" s="212">
        <f>ROUND(I139*H139,2)</f>
        <v>0</v>
      </c>
      <c r="K139" s="208" t="s">
        <v>152</v>
      </c>
      <c r="L139" s="45"/>
      <c r="M139" s="213" t="s">
        <v>19</v>
      </c>
      <c r="N139" s="214" t="s">
        <v>43</v>
      </c>
      <c r="O139" s="85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7" t="s">
        <v>153</v>
      </c>
      <c r="AT139" s="217" t="s">
        <v>148</v>
      </c>
      <c r="AU139" s="217" t="s">
        <v>82</v>
      </c>
      <c r="AY139" s="18" t="s">
        <v>146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80</v>
      </c>
      <c r="BK139" s="218">
        <f>ROUND(I139*H139,2)</f>
        <v>0</v>
      </c>
      <c r="BL139" s="18" t="s">
        <v>153</v>
      </c>
      <c r="BM139" s="217" t="s">
        <v>211</v>
      </c>
    </row>
    <row r="140" s="2" customFormat="1">
      <c r="A140" s="39"/>
      <c r="B140" s="40"/>
      <c r="C140" s="41"/>
      <c r="D140" s="219" t="s">
        <v>155</v>
      </c>
      <c r="E140" s="41"/>
      <c r="F140" s="220" t="s">
        <v>212</v>
      </c>
      <c r="G140" s="41"/>
      <c r="H140" s="41"/>
      <c r="I140" s="221"/>
      <c r="J140" s="41"/>
      <c r="K140" s="41"/>
      <c r="L140" s="45"/>
      <c r="M140" s="222"/>
      <c r="N140" s="223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155</v>
      </c>
      <c r="AU140" s="18" t="s">
        <v>82</v>
      </c>
    </row>
    <row r="141" s="13" customFormat="1">
      <c r="A141" s="13"/>
      <c r="B141" s="226"/>
      <c r="C141" s="227"/>
      <c r="D141" s="224" t="s">
        <v>159</v>
      </c>
      <c r="E141" s="228" t="s">
        <v>19</v>
      </c>
      <c r="F141" s="229" t="s">
        <v>213</v>
      </c>
      <c r="G141" s="227"/>
      <c r="H141" s="228" t="s">
        <v>19</v>
      </c>
      <c r="I141" s="230"/>
      <c r="J141" s="227"/>
      <c r="K141" s="227"/>
      <c r="L141" s="231"/>
      <c r="M141" s="232"/>
      <c r="N141" s="233"/>
      <c r="O141" s="233"/>
      <c r="P141" s="233"/>
      <c r="Q141" s="233"/>
      <c r="R141" s="233"/>
      <c r="S141" s="233"/>
      <c r="T141" s="23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5" t="s">
        <v>159</v>
      </c>
      <c r="AU141" s="235" t="s">
        <v>82</v>
      </c>
      <c r="AV141" s="13" t="s">
        <v>80</v>
      </c>
      <c r="AW141" s="13" t="s">
        <v>33</v>
      </c>
      <c r="AX141" s="13" t="s">
        <v>72</v>
      </c>
      <c r="AY141" s="235" t="s">
        <v>146</v>
      </c>
    </row>
    <row r="142" s="14" customFormat="1">
      <c r="A142" s="14"/>
      <c r="B142" s="236"/>
      <c r="C142" s="237"/>
      <c r="D142" s="224" t="s">
        <v>159</v>
      </c>
      <c r="E142" s="238" t="s">
        <v>19</v>
      </c>
      <c r="F142" s="239" t="s">
        <v>214</v>
      </c>
      <c r="G142" s="237"/>
      <c r="H142" s="240">
        <v>58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6" t="s">
        <v>159</v>
      </c>
      <c r="AU142" s="246" t="s">
        <v>82</v>
      </c>
      <c r="AV142" s="14" t="s">
        <v>82</v>
      </c>
      <c r="AW142" s="14" t="s">
        <v>33</v>
      </c>
      <c r="AX142" s="14" t="s">
        <v>72</v>
      </c>
      <c r="AY142" s="246" t="s">
        <v>146</v>
      </c>
    </row>
    <row r="143" s="13" customFormat="1">
      <c r="A143" s="13"/>
      <c r="B143" s="226"/>
      <c r="C143" s="227"/>
      <c r="D143" s="224" t="s">
        <v>159</v>
      </c>
      <c r="E143" s="228" t="s">
        <v>19</v>
      </c>
      <c r="F143" s="229" t="s">
        <v>215</v>
      </c>
      <c r="G143" s="227"/>
      <c r="H143" s="228" t="s">
        <v>19</v>
      </c>
      <c r="I143" s="230"/>
      <c r="J143" s="227"/>
      <c r="K143" s="227"/>
      <c r="L143" s="231"/>
      <c r="M143" s="232"/>
      <c r="N143" s="233"/>
      <c r="O143" s="233"/>
      <c r="P143" s="233"/>
      <c r="Q143" s="233"/>
      <c r="R143" s="233"/>
      <c r="S143" s="233"/>
      <c r="T143" s="23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5" t="s">
        <v>159</v>
      </c>
      <c r="AU143" s="235" t="s">
        <v>82</v>
      </c>
      <c r="AV143" s="13" t="s">
        <v>80</v>
      </c>
      <c r="AW143" s="13" t="s">
        <v>33</v>
      </c>
      <c r="AX143" s="13" t="s">
        <v>72</v>
      </c>
      <c r="AY143" s="235" t="s">
        <v>146</v>
      </c>
    </row>
    <row r="144" s="14" customFormat="1">
      <c r="A144" s="14"/>
      <c r="B144" s="236"/>
      <c r="C144" s="237"/>
      <c r="D144" s="224" t="s">
        <v>159</v>
      </c>
      <c r="E144" s="238" t="s">
        <v>19</v>
      </c>
      <c r="F144" s="239" t="s">
        <v>216</v>
      </c>
      <c r="G144" s="237"/>
      <c r="H144" s="240">
        <v>11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6" t="s">
        <v>159</v>
      </c>
      <c r="AU144" s="246" t="s">
        <v>82</v>
      </c>
      <c r="AV144" s="14" t="s">
        <v>82</v>
      </c>
      <c r="AW144" s="14" t="s">
        <v>33</v>
      </c>
      <c r="AX144" s="14" t="s">
        <v>72</v>
      </c>
      <c r="AY144" s="246" t="s">
        <v>146</v>
      </c>
    </row>
    <row r="145" s="15" customFormat="1">
      <c r="A145" s="15"/>
      <c r="B145" s="247"/>
      <c r="C145" s="248"/>
      <c r="D145" s="224" t="s">
        <v>159</v>
      </c>
      <c r="E145" s="249" t="s">
        <v>90</v>
      </c>
      <c r="F145" s="250" t="s">
        <v>162</v>
      </c>
      <c r="G145" s="248"/>
      <c r="H145" s="251">
        <v>69</v>
      </c>
      <c r="I145" s="252"/>
      <c r="J145" s="248"/>
      <c r="K145" s="248"/>
      <c r="L145" s="253"/>
      <c r="M145" s="254"/>
      <c r="N145" s="255"/>
      <c r="O145" s="255"/>
      <c r="P145" s="255"/>
      <c r="Q145" s="255"/>
      <c r="R145" s="255"/>
      <c r="S145" s="255"/>
      <c r="T145" s="256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57" t="s">
        <v>159</v>
      </c>
      <c r="AU145" s="257" t="s">
        <v>82</v>
      </c>
      <c r="AV145" s="15" t="s">
        <v>153</v>
      </c>
      <c r="AW145" s="15" t="s">
        <v>33</v>
      </c>
      <c r="AX145" s="15" t="s">
        <v>80</v>
      </c>
      <c r="AY145" s="257" t="s">
        <v>146</v>
      </c>
    </row>
    <row r="146" s="2" customFormat="1" ht="37.8" customHeight="1">
      <c r="A146" s="39"/>
      <c r="B146" s="40"/>
      <c r="C146" s="206" t="s">
        <v>217</v>
      </c>
      <c r="D146" s="206" t="s">
        <v>148</v>
      </c>
      <c r="E146" s="207" t="s">
        <v>218</v>
      </c>
      <c r="F146" s="208" t="s">
        <v>219</v>
      </c>
      <c r="G146" s="209" t="s">
        <v>88</v>
      </c>
      <c r="H146" s="210">
        <v>892.71000000000004</v>
      </c>
      <c r="I146" s="211"/>
      <c r="J146" s="212">
        <f>ROUND(I146*H146,2)</f>
        <v>0</v>
      </c>
      <c r="K146" s="208" t="s">
        <v>19</v>
      </c>
      <c r="L146" s="45"/>
      <c r="M146" s="213" t="s">
        <v>19</v>
      </c>
      <c r="N146" s="214" t="s">
        <v>43</v>
      </c>
      <c r="O146" s="85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7" t="s">
        <v>153</v>
      </c>
      <c r="AT146" s="217" t="s">
        <v>148</v>
      </c>
      <c r="AU146" s="217" t="s">
        <v>82</v>
      </c>
      <c r="AY146" s="18" t="s">
        <v>146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80</v>
      </c>
      <c r="BK146" s="218">
        <f>ROUND(I146*H146,2)</f>
        <v>0</v>
      </c>
      <c r="BL146" s="18" t="s">
        <v>153</v>
      </c>
      <c r="BM146" s="217" t="s">
        <v>220</v>
      </c>
    </row>
    <row r="147" s="14" customFormat="1">
      <c r="A147" s="14"/>
      <c r="B147" s="236"/>
      <c r="C147" s="237"/>
      <c r="D147" s="224" t="s">
        <v>159</v>
      </c>
      <c r="E147" s="238" t="s">
        <v>19</v>
      </c>
      <c r="F147" s="239" t="s">
        <v>100</v>
      </c>
      <c r="G147" s="237"/>
      <c r="H147" s="240">
        <v>747.21000000000004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6" t="s">
        <v>159</v>
      </c>
      <c r="AU147" s="246" t="s">
        <v>82</v>
      </c>
      <c r="AV147" s="14" t="s">
        <v>82</v>
      </c>
      <c r="AW147" s="14" t="s">
        <v>33</v>
      </c>
      <c r="AX147" s="14" t="s">
        <v>72</v>
      </c>
      <c r="AY147" s="246" t="s">
        <v>146</v>
      </c>
    </row>
    <row r="148" s="14" customFormat="1">
      <c r="A148" s="14"/>
      <c r="B148" s="236"/>
      <c r="C148" s="237"/>
      <c r="D148" s="224" t="s">
        <v>159</v>
      </c>
      <c r="E148" s="238" t="s">
        <v>19</v>
      </c>
      <c r="F148" s="239" t="s">
        <v>86</v>
      </c>
      <c r="G148" s="237"/>
      <c r="H148" s="240">
        <v>76.5</v>
      </c>
      <c r="I148" s="241"/>
      <c r="J148" s="237"/>
      <c r="K148" s="237"/>
      <c r="L148" s="242"/>
      <c r="M148" s="243"/>
      <c r="N148" s="244"/>
      <c r="O148" s="244"/>
      <c r="P148" s="244"/>
      <c r="Q148" s="244"/>
      <c r="R148" s="244"/>
      <c r="S148" s="244"/>
      <c r="T148" s="24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6" t="s">
        <v>159</v>
      </c>
      <c r="AU148" s="246" t="s">
        <v>82</v>
      </c>
      <c r="AV148" s="14" t="s">
        <v>82</v>
      </c>
      <c r="AW148" s="14" t="s">
        <v>33</v>
      </c>
      <c r="AX148" s="14" t="s">
        <v>72</v>
      </c>
      <c r="AY148" s="246" t="s">
        <v>146</v>
      </c>
    </row>
    <row r="149" s="14" customFormat="1">
      <c r="A149" s="14"/>
      <c r="B149" s="236"/>
      <c r="C149" s="237"/>
      <c r="D149" s="224" t="s">
        <v>159</v>
      </c>
      <c r="E149" s="238" t="s">
        <v>19</v>
      </c>
      <c r="F149" s="239" t="s">
        <v>90</v>
      </c>
      <c r="G149" s="237"/>
      <c r="H149" s="240">
        <v>69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6" t="s">
        <v>159</v>
      </c>
      <c r="AU149" s="246" t="s">
        <v>82</v>
      </c>
      <c r="AV149" s="14" t="s">
        <v>82</v>
      </c>
      <c r="AW149" s="14" t="s">
        <v>33</v>
      </c>
      <c r="AX149" s="14" t="s">
        <v>72</v>
      </c>
      <c r="AY149" s="246" t="s">
        <v>146</v>
      </c>
    </row>
    <row r="150" s="15" customFormat="1">
      <c r="A150" s="15"/>
      <c r="B150" s="247"/>
      <c r="C150" s="248"/>
      <c r="D150" s="224" t="s">
        <v>159</v>
      </c>
      <c r="E150" s="249" t="s">
        <v>19</v>
      </c>
      <c r="F150" s="250" t="s">
        <v>162</v>
      </c>
      <c r="G150" s="248"/>
      <c r="H150" s="251">
        <v>892.71000000000004</v>
      </c>
      <c r="I150" s="252"/>
      <c r="J150" s="248"/>
      <c r="K150" s="248"/>
      <c r="L150" s="253"/>
      <c r="M150" s="254"/>
      <c r="N150" s="255"/>
      <c r="O150" s="255"/>
      <c r="P150" s="255"/>
      <c r="Q150" s="255"/>
      <c r="R150" s="255"/>
      <c r="S150" s="255"/>
      <c r="T150" s="256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57" t="s">
        <v>159</v>
      </c>
      <c r="AU150" s="257" t="s">
        <v>82</v>
      </c>
      <c r="AV150" s="15" t="s">
        <v>153</v>
      </c>
      <c r="AW150" s="15" t="s">
        <v>33</v>
      </c>
      <c r="AX150" s="15" t="s">
        <v>80</v>
      </c>
      <c r="AY150" s="257" t="s">
        <v>146</v>
      </c>
    </row>
    <row r="151" s="2" customFormat="1" ht="37.8" customHeight="1">
      <c r="A151" s="39"/>
      <c r="B151" s="40"/>
      <c r="C151" s="206" t="s">
        <v>221</v>
      </c>
      <c r="D151" s="206" t="s">
        <v>148</v>
      </c>
      <c r="E151" s="207" t="s">
        <v>222</v>
      </c>
      <c r="F151" s="208" t="s">
        <v>223</v>
      </c>
      <c r="G151" s="209" t="s">
        <v>88</v>
      </c>
      <c r="H151" s="210">
        <v>8.6999999999999993</v>
      </c>
      <c r="I151" s="211"/>
      <c r="J151" s="212">
        <f>ROUND(I151*H151,2)</f>
        <v>0</v>
      </c>
      <c r="K151" s="208" t="s">
        <v>152</v>
      </c>
      <c r="L151" s="45"/>
      <c r="M151" s="213" t="s">
        <v>19</v>
      </c>
      <c r="N151" s="214" t="s">
        <v>43</v>
      </c>
      <c r="O151" s="85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7" t="s">
        <v>153</v>
      </c>
      <c r="AT151" s="217" t="s">
        <v>148</v>
      </c>
      <c r="AU151" s="217" t="s">
        <v>82</v>
      </c>
      <c r="AY151" s="18" t="s">
        <v>146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8" t="s">
        <v>80</v>
      </c>
      <c r="BK151" s="218">
        <f>ROUND(I151*H151,2)</f>
        <v>0</v>
      </c>
      <c r="BL151" s="18" t="s">
        <v>153</v>
      </c>
      <c r="BM151" s="217" t="s">
        <v>224</v>
      </c>
    </row>
    <row r="152" s="2" customFormat="1">
      <c r="A152" s="39"/>
      <c r="B152" s="40"/>
      <c r="C152" s="41"/>
      <c r="D152" s="219" t="s">
        <v>155</v>
      </c>
      <c r="E152" s="41"/>
      <c r="F152" s="220" t="s">
        <v>225</v>
      </c>
      <c r="G152" s="41"/>
      <c r="H152" s="41"/>
      <c r="I152" s="221"/>
      <c r="J152" s="41"/>
      <c r="K152" s="41"/>
      <c r="L152" s="45"/>
      <c r="M152" s="222"/>
      <c r="N152" s="223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155</v>
      </c>
      <c r="AU152" s="18" t="s">
        <v>82</v>
      </c>
    </row>
    <row r="153" s="13" customFormat="1">
      <c r="A153" s="13"/>
      <c r="B153" s="226"/>
      <c r="C153" s="227"/>
      <c r="D153" s="224" t="s">
        <v>159</v>
      </c>
      <c r="E153" s="228" t="s">
        <v>19</v>
      </c>
      <c r="F153" s="229" t="s">
        <v>213</v>
      </c>
      <c r="G153" s="227"/>
      <c r="H153" s="228" t="s">
        <v>19</v>
      </c>
      <c r="I153" s="230"/>
      <c r="J153" s="227"/>
      <c r="K153" s="227"/>
      <c r="L153" s="231"/>
      <c r="M153" s="232"/>
      <c r="N153" s="233"/>
      <c r="O153" s="233"/>
      <c r="P153" s="233"/>
      <c r="Q153" s="233"/>
      <c r="R153" s="233"/>
      <c r="S153" s="233"/>
      <c r="T153" s="23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5" t="s">
        <v>159</v>
      </c>
      <c r="AU153" s="235" t="s">
        <v>82</v>
      </c>
      <c r="AV153" s="13" t="s">
        <v>80</v>
      </c>
      <c r="AW153" s="13" t="s">
        <v>33</v>
      </c>
      <c r="AX153" s="13" t="s">
        <v>72</v>
      </c>
      <c r="AY153" s="235" t="s">
        <v>146</v>
      </c>
    </row>
    <row r="154" s="14" customFormat="1">
      <c r="A154" s="14"/>
      <c r="B154" s="236"/>
      <c r="C154" s="237"/>
      <c r="D154" s="224" t="s">
        <v>159</v>
      </c>
      <c r="E154" s="238" t="s">
        <v>19</v>
      </c>
      <c r="F154" s="239" t="s">
        <v>226</v>
      </c>
      <c r="G154" s="237"/>
      <c r="H154" s="240">
        <v>8.6999999999999993</v>
      </c>
      <c r="I154" s="241"/>
      <c r="J154" s="237"/>
      <c r="K154" s="237"/>
      <c r="L154" s="242"/>
      <c r="M154" s="243"/>
      <c r="N154" s="244"/>
      <c r="O154" s="244"/>
      <c r="P154" s="244"/>
      <c r="Q154" s="244"/>
      <c r="R154" s="244"/>
      <c r="S154" s="244"/>
      <c r="T154" s="24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6" t="s">
        <v>159</v>
      </c>
      <c r="AU154" s="246" t="s">
        <v>82</v>
      </c>
      <c r="AV154" s="14" t="s">
        <v>82</v>
      </c>
      <c r="AW154" s="14" t="s">
        <v>33</v>
      </c>
      <c r="AX154" s="14" t="s">
        <v>72</v>
      </c>
      <c r="AY154" s="246" t="s">
        <v>146</v>
      </c>
    </row>
    <row r="155" s="15" customFormat="1">
      <c r="A155" s="15"/>
      <c r="B155" s="247"/>
      <c r="C155" s="248"/>
      <c r="D155" s="224" t="s">
        <v>159</v>
      </c>
      <c r="E155" s="249" t="s">
        <v>97</v>
      </c>
      <c r="F155" s="250" t="s">
        <v>162</v>
      </c>
      <c r="G155" s="248"/>
      <c r="H155" s="251">
        <v>8.6999999999999993</v>
      </c>
      <c r="I155" s="252"/>
      <c r="J155" s="248"/>
      <c r="K155" s="248"/>
      <c r="L155" s="253"/>
      <c r="M155" s="254"/>
      <c r="N155" s="255"/>
      <c r="O155" s="255"/>
      <c r="P155" s="255"/>
      <c r="Q155" s="255"/>
      <c r="R155" s="255"/>
      <c r="S155" s="255"/>
      <c r="T155" s="256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57" t="s">
        <v>159</v>
      </c>
      <c r="AU155" s="257" t="s">
        <v>82</v>
      </c>
      <c r="AV155" s="15" t="s">
        <v>153</v>
      </c>
      <c r="AW155" s="15" t="s">
        <v>33</v>
      </c>
      <c r="AX155" s="15" t="s">
        <v>80</v>
      </c>
      <c r="AY155" s="257" t="s">
        <v>146</v>
      </c>
    </row>
    <row r="156" s="2" customFormat="1" ht="16.5" customHeight="1">
      <c r="A156" s="39"/>
      <c r="B156" s="40"/>
      <c r="C156" s="258" t="s">
        <v>227</v>
      </c>
      <c r="D156" s="258" t="s">
        <v>228</v>
      </c>
      <c r="E156" s="259" t="s">
        <v>229</v>
      </c>
      <c r="F156" s="260" t="s">
        <v>230</v>
      </c>
      <c r="G156" s="261" t="s">
        <v>105</v>
      </c>
      <c r="H156" s="262">
        <v>17.399999999999999</v>
      </c>
      <c r="I156" s="263"/>
      <c r="J156" s="264">
        <f>ROUND(I156*H156,2)</f>
        <v>0</v>
      </c>
      <c r="K156" s="260" t="s">
        <v>152</v>
      </c>
      <c r="L156" s="265"/>
      <c r="M156" s="266" t="s">
        <v>19</v>
      </c>
      <c r="N156" s="267" t="s">
        <v>43</v>
      </c>
      <c r="O156" s="85"/>
      <c r="P156" s="215">
        <f>O156*H156</f>
        <v>0</v>
      </c>
      <c r="Q156" s="215">
        <v>1</v>
      </c>
      <c r="R156" s="215">
        <f>Q156*H156</f>
        <v>17.399999999999999</v>
      </c>
      <c r="S156" s="215">
        <v>0</v>
      </c>
      <c r="T156" s="216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7" t="s">
        <v>208</v>
      </c>
      <c r="AT156" s="217" t="s">
        <v>228</v>
      </c>
      <c r="AU156" s="217" t="s">
        <v>82</v>
      </c>
      <c r="AY156" s="18" t="s">
        <v>146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8" t="s">
        <v>80</v>
      </c>
      <c r="BK156" s="218">
        <f>ROUND(I156*H156,2)</f>
        <v>0</v>
      </c>
      <c r="BL156" s="18" t="s">
        <v>153</v>
      </c>
      <c r="BM156" s="217" t="s">
        <v>231</v>
      </c>
    </row>
    <row r="157" s="2" customFormat="1">
      <c r="A157" s="39"/>
      <c r="B157" s="40"/>
      <c r="C157" s="41"/>
      <c r="D157" s="224" t="s">
        <v>157</v>
      </c>
      <c r="E157" s="41"/>
      <c r="F157" s="225" t="s">
        <v>232</v>
      </c>
      <c r="G157" s="41"/>
      <c r="H157" s="41"/>
      <c r="I157" s="221"/>
      <c r="J157" s="41"/>
      <c r="K157" s="41"/>
      <c r="L157" s="45"/>
      <c r="M157" s="222"/>
      <c r="N157" s="223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157</v>
      </c>
      <c r="AU157" s="18" t="s">
        <v>82</v>
      </c>
    </row>
    <row r="158" s="14" customFormat="1">
      <c r="A158" s="14"/>
      <c r="B158" s="236"/>
      <c r="C158" s="237"/>
      <c r="D158" s="224" t="s">
        <v>159</v>
      </c>
      <c r="E158" s="238" t="s">
        <v>19</v>
      </c>
      <c r="F158" s="239" t="s">
        <v>233</v>
      </c>
      <c r="G158" s="237"/>
      <c r="H158" s="240">
        <v>17.399999999999999</v>
      </c>
      <c r="I158" s="241"/>
      <c r="J158" s="237"/>
      <c r="K158" s="237"/>
      <c r="L158" s="242"/>
      <c r="M158" s="243"/>
      <c r="N158" s="244"/>
      <c r="O158" s="244"/>
      <c r="P158" s="244"/>
      <c r="Q158" s="244"/>
      <c r="R158" s="244"/>
      <c r="S158" s="244"/>
      <c r="T158" s="24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6" t="s">
        <v>159</v>
      </c>
      <c r="AU158" s="246" t="s">
        <v>82</v>
      </c>
      <c r="AV158" s="14" t="s">
        <v>82</v>
      </c>
      <c r="AW158" s="14" t="s">
        <v>33</v>
      </c>
      <c r="AX158" s="14" t="s">
        <v>80</v>
      </c>
      <c r="AY158" s="246" t="s">
        <v>146</v>
      </c>
    </row>
    <row r="159" s="2" customFormat="1" ht="24.15" customHeight="1">
      <c r="A159" s="39"/>
      <c r="B159" s="40"/>
      <c r="C159" s="206" t="s">
        <v>8</v>
      </c>
      <c r="D159" s="206" t="s">
        <v>148</v>
      </c>
      <c r="E159" s="207" t="s">
        <v>234</v>
      </c>
      <c r="F159" s="208" t="s">
        <v>235</v>
      </c>
      <c r="G159" s="209" t="s">
        <v>88</v>
      </c>
      <c r="H159" s="210">
        <v>54.100000000000001</v>
      </c>
      <c r="I159" s="211"/>
      <c r="J159" s="212">
        <f>ROUND(I159*H159,2)</f>
        <v>0</v>
      </c>
      <c r="K159" s="208" t="s">
        <v>152</v>
      </c>
      <c r="L159" s="45"/>
      <c r="M159" s="213" t="s">
        <v>19</v>
      </c>
      <c r="N159" s="214" t="s">
        <v>43</v>
      </c>
      <c r="O159" s="85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7" t="s">
        <v>153</v>
      </c>
      <c r="AT159" s="217" t="s">
        <v>148</v>
      </c>
      <c r="AU159" s="217" t="s">
        <v>82</v>
      </c>
      <c r="AY159" s="18" t="s">
        <v>146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8" t="s">
        <v>80</v>
      </c>
      <c r="BK159" s="218">
        <f>ROUND(I159*H159,2)</f>
        <v>0</v>
      </c>
      <c r="BL159" s="18" t="s">
        <v>153</v>
      </c>
      <c r="BM159" s="217" t="s">
        <v>236</v>
      </c>
    </row>
    <row r="160" s="2" customFormat="1">
      <c r="A160" s="39"/>
      <c r="B160" s="40"/>
      <c r="C160" s="41"/>
      <c r="D160" s="219" t="s">
        <v>155</v>
      </c>
      <c r="E160" s="41"/>
      <c r="F160" s="220" t="s">
        <v>237</v>
      </c>
      <c r="G160" s="41"/>
      <c r="H160" s="41"/>
      <c r="I160" s="221"/>
      <c r="J160" s="41"/>
      <c r="K160" s="41"/>
      <c r="L160" s="45"/>
      <c r="M160" s="222"/>
      <c r="N160" s="223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155</v>
      </c>
      <c r="AU160" s="18" t="s">
        <v>82</v>
      </c>
    </row>
    <row r="161" s="13" customFormat="1">
      <c r="A161" s="13"/>
      <c r="B161" s="226"/>
      <c r="C161" s="227"/>
      <c r="D161" s="224" t="s">
        <v>159</v>
      </c>
      <c r="E161" s="228" t="s">
        <v>19</v>
      </c>
      <c r="F161" s="229" t="s">
        <v>213</v>
      </c>
      <c r="G161" s="227"/>
      <c r="H161" s="228" t="s">
        <v>19</v>
      </c>
      <c r="I161" s="230"/>
      <c r="J161" s="227"/>
      <c r="K161" s="227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159</v>
      </c>
      <c r="AU161" s="235" t="s">
        <v>82</v>
      </c>
      <c r="AV161" s="13" t="s">
        <v>80</v>
      </c>
      <c r="AW161" s="13" t="s">
        <v>33</v>
      </c>
      <c r="AX161" s="13" t="s">
        <v>72</v>
      </c>
      <c r="AY161" s="235" t="s">
        <v>146</v>
      </c>
    </row>
    <row r="162" s="14" customFormat="1">
      <c r="A162" s="14"/>
      <c r="B162" s="236"/>
      <c r="C162" s="237"/>
      <c r="D162" s="224" t="s">
        <v>159</v>
      </c>
      <c r="E162" s="238" t="s">
        <v>19</v>
      </c>
      <c r="F162" s="239" t="s">
        <v>214</v>
      </c>
      <c r="G162" s="237"/>
      <c r="H162" s="240">
        <v>58</v>
      </c>
      <c r="I162" s="241"/>
      <c r="J162" s="237"/>
      <c r="K162" s="237"/>
      <c r="L162" s="242"/>
      <c r="M162" s="243"/>
      <c r="N162" s="244"/>
      <c r="O162" s="244"/>
      <c r="P162" s="244"/>
      <c r="Q162" s="244"/>
      <c r="R162" s="244"/>
      <c r="S162" s="244"/>
      <c r="T162" s="24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6" t="s">
        <v>159</v>
      </c>
      <c r="AU162" s="246" t="s">
        <v>82</v>
      </c>
      <c r="AV162" s="14" t="s">
        <v>82</v>
      </c>
      <c r="AW162" s="14" t="s">
        <v>33</v>
      </c>
      <c r="AX162" s="14" t="s">
        <v>72</v>
      </c>
      <c r="AY162" s="246" t="s">
        <v>146</v>
      </c>
    </row>
    <row r="163" s="13" customFormat="1">
      <c r="A163" s="13"/>
      <c r="B163" s="226"/>
      <c r="C163" s="227"/>
      <c r="D163" s="224" t="s">
        <v>159</v>
      </c>
      <c r="E163" s="228" t="s">
        <v>19</v>
      </c>
      <c r="F163" s="229" t="s">
        <v>215</v>
      </c>
      <c r="G163" s="227"/>
      <c r="H163" s="228" t="s">
        <v>19</v>
      </c>
      <c r="I163" s="230"/>
      <c r="J163" s="227"/>
      <c r="K163" s="227"/>
      <c r="L163" s="231"/>
      <c r="M163" s="232"/>
      <c r="N163" s="233"/>
      <c r="O163" s="233"/>
      <c r="P163" s="233"/>
      <c r="Q163" s="233"/>
      <c r="R163" s="233"/>
      <c r="S163" s="233"/>
      <c r="T163" s="23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5" t="s">
        <v>159</v>
      </c>
      <c r="AU163" s="235" t="s">
        <v>82</v>
      </c>
      <c r="AV163" s="13" t="s">
        <v>80</v>
      </c>
      <c r="AW163" s="13" t="s">
        <v>33</v>
      </c>
      <c r="AX163" s="13" t="s">
        <v>72</v>
      </c>
      <c r="AY163" s="235" t="s">
        <v>146</v>
      </c>
    </row>
    <row r="164" s="14" customFormat="1">
      <c r="A164" s="14"/>
      <c r="B164" s="236"/>
      <c r="C164" s="237"/>
      <c r="D164" s="224" t="s">
        <v>159</v>
      </c>
      <c r="E164" s="238" t="s">
        <v>19</v>
      </c>
      <c r="F164" s="239" t="s">
        <v>238</v>
      </c>
      <c r="G164" s="237"/>
      <c r="H164" s="240">
        <v>7.7000000000000002</v>
      </c>
      <c r="I164" s="241"/>
      <c r="J164" s="237"/>
      <c r="K164" s="237"/>
      <c r="L164" s="242"/>
      <c r="M164" s="243"/>
      <c r="N164" s="244"/>
      <c r="O164" s="244"/>
      <c r="P164" s="244"/>
      <c r="Q164" s="244"/>
      <c r="R164" s="244"/>
      <c r="S164" s="244"/>
      <c r="T164" s="24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6" t="s">
        <v>159</v>
      </c>
      <c r="AU164" s="246" t="s">
        <v>82</v>
      </c>
      <c r="AV164" s="14" t="s">
        <v>82</v>
      </c>
      <c r="AW164" s="14" t="s">
        <v>33</v>
      </c>
      <c r="AX164" s="14" t="s">
        <v>72</v>
      </c>
      <c r="AY164" s="246" t="s">
        <v>146</v>
      </c>
    </row>
    <row r="165" s="14" customFormat="1">
      <c r="A165" s="14"/>
      <c r="B165" s="236"/>
      <c r="C165" s="237"/>
      <c r="D165" s="224" t="s">
        <v>159</v>
      </c>
      <c r="E165" s="238" t="s">
        <v>19</v>
      </c>
      <c r="F165" s="239" t="s">
        <v>239</v>
      </c>
      <c r="G165" s="237"/>
      <c r="H165" s="240">
        <v>-2.8999999999999999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6" t="s">
        <v>159</v>
      </c>
      <c r="AU165" s="246" t="s">
        <v>82</v>
      </c>
      <c r="AV165" s="14" t="s">
        <v>82</v>
      </c>
      <c r="AW165" s="14" t="s">
        <v>33</v>
      </c>
      <c r="AX165" s="14" t="s">
        <v>72</v>
      </c>
      <c r="AY165" s="246" t="s">
        <v>146</v>
      </c>
    </row>
    <row r="166" s="14" customFormat="1">
      <c r="A166" s="14"/>
      <c r="B166" s="236"/>
      <c r="C166" s="237"/>
      <c r="D166" s="224" t="s">
        <v>159</v>
      </c>
      <c r="E166" s="238" t="s">
        <v>19</v>
      </c>
      <c r="F166" s="239" t="s">
        <v>240</v>
      </c>
      <c r="G166" s="237"/>
      <c r="H166" s="240">
        <v>-8.6999999999999993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6" t="s">
        <v>159</v>
      </c>
      <c r="AU166" s="246" t="s">
        <v>82</v>
      </c>
      <c r="AV166" s="14" t="s">
        <v>82</v>
      </c>
      <c r="AW166" s="14" t="s">
        <v>33</v>
      </c>
      <c r="AX166" s="14" t="s">
        <v>72</v>
      </c>
      <c r="AY166" s="246" t="s">
        <v>146</v>
      </c>
    </row>
    <row r="167" s="15" customFormat="1">
      <c r="A167" s="15"/>
      <c r="B167" s="247"/>
      <c r="C167" s="248"/>
      <c r="D167" s="224" t="s">
        <v>159</v>
      </c>
      <c r="E167" s="249" t="s">
        <v>108</v>
      </c>
      <c r="F167" s="250" t="s">
        <v>162</v>
      </c>
      <c r="G167" s="248"/>
      <c r="H167" s="251">
        <v>54.100000000000009</v>
      </c>
      <c r="I167" s="252"/>
      <c r="J167" s="248"/>
      <c r="K167" s="248"/>
      <c r="L167" s="253"/>
      <c r="M167" s="254"/>
      <c r="N167" s="255"/>
      <c r="O167" s="255"/>
      <c r="P167" s="255"/>
      <c r="Q167" s="255"/>
      <c r="R167" s="255"/>
      <c r="S167" s="255"/>
      <c r="T167" s="256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57" t="s">
        <v>159</v>
      </c>
      <c r="AU167" s="257" t="s">
        <v>82</v>
      </c>
      <c r="AV167" s="15" t="s">
        <v>153</v>
      </c>
      <c r="AW167" s="15" t="s">
        <v>33</v>
      </c>
      <c r="AX167" s="15" t="s">
        <v>80</v>
      </c>
      <c r="AY167" s="257" t="s">
        <v>146</v>
      </c>
    </row>
    <row r="168" s="2" customFormat="1" ht="16.5" customHeight="1">
      <c r="A168" s="39"/>
      <c r="B168" s="40"/>
      <c r="C168" s="258" t="s">
        <v>241</v>
      </c>
      <c r="D168" s="258" t="s">
        <v>228</v>
      </c>
      <c r="E168" s="259" t="s">
        <v>242</v>
      </c>
      <c r="F168" s="260" t="s">
        <v>243</v>
      </c>
      <c r="G168" s="261" t="s">
        <v>105</v>
      </c>
      <c r="H168" s="262">
        <v>108.2</v>
      </c>
      <c r="I168" s="263"/>
      <c r="J168" s="264">
        <f>ROUND(I168*H168,2)</f>
        <v>0</v>
      </c>
      <c r="K168" s="260" t="s">
        <v>152</v>
      </c>
      <c r="L168" s="265"/>
      <c r="M168" s="266" t="s">
        <v>19</v>
      </c>
      <c r="N168" s="267" t="s">
        <v>43</v>
      </c>
      <c r="O168" s="85"/>
      <c r="P168" s="215">
        <f>O168*H168</f>
        <v>0</v>
      </c>
      <c r="Q168" s="215">
        <v>1</v>
      </c>
      <c r="R168" s="215">
        <f>Q168*H168</f>
        <v>108.2</v>
      </c>
      <c r="S168" s="215">
        <v>0</v>
      </c>
      <c r="T168" s="216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7" t="s">
        <v>208</v>
      </c>
      <c r="AT168" s="217" t="s">
        <v>228</v>
      </c>
      <c r="AU168" s="217" t="s">
        <v>82</v>
      </c>
      <c r="AY168" s="18" t="s">
        <v>146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8" t="s">
        <v>80</v>
      </c>
      <c r="BK168" s="218">
        <f>ROUND(I168*H168,2)</f>
        <v>0</v>
      </c>
      <c r="BL168" s="18" t="s">
        <v>153</v>
      </c>
      <c r="BM168" s="217" t="s">
        <v>244</v>
      </c>
    </row>
    <row r="169" s="14" customFormat="1">
      <c r="A169" s="14"/>
      <c r="B169" s="236"/>
      <c r="C169" s="237"/>
      <c r="D169" s="224" t="s">
        <v>159</v>
      </c>
      <c r="E169" s="238" t="s">
        <v>19</v>
      </c>
      <c r="F169" s="239" t="s">
        <v>245</v>
      </c>
      <c r="G169" s="237"/>
      <c r="H169" s="240">
        <v>108.2</v>
      </c>
      <c r="I169" s="241"/>
      <c r="J169" s="237"/>
      <c r="K169" s="237"/>
      <c r="L169" s="242"/>
      <c r="M169" s="243"/>
      <c r="N169" s="244"/>
      <c r="O169" s="244"/>
      <c r="P169" s="244"/>
      <c r="Q169" s="244"/>
      <c r="R169" s="244"/>
      <c r="S169" s="244"/>
      <c r="T169" s="24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6" t="s">
        <v>159</v>
      </c>
      <c r="AU169" s="246" t="s">
        <v>82</v>
      </c>
      <c r="AV169" s="14" t="s">
        <v>82</v>
      </c>
      <c r="AW169" s="14" t="s">
        <v>33</v>
      </c>
      <c r="AX169" s="14" t="s">
        <v>72</v>
      </c>
      <c r="AY169" s="246" t="s">
        <v>146</v>
      </c>
    </row>
    <row r="170" s="15" customFormat="1">
      <c r="A170" s="15"/>
      <c r="B170" s="247"/>
      <c r="C170" s="248"/>
      <c r="D170" s="224" t="s">
        <v>159</v>
      </c>
      <c r="E170" s="249" t="s">
        <v>19</v>
      </c>
      <c r="F170" s="250" t="s">
        <v>162</v>
      </c>
      <c r="G170" s="248"/>
      <c r="H170" s="251">
        <v>108.2</v>
      </c>
      <c r="I170" s="252"/>
      <c r="J170" s="248"/>
      <c r="K170" s="248"/>
      <c r="L170" s="253"/>
      <c r="M170" s="254"/>
      <c r="N170" s="255"/>
      <c r="O170" s="255"/>
      <c r="P170" s="255"/>
      <c r="Q170" s="255"/>
      <c r="R170" s="255"/>
      <c r="S170" s="255"/>
      <c r="T170" s="256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57" t="s">
        <v>159</v>
      </c>
      <c r="AU170" s="257" t="s">
        <v>82</v>
      </c>
      <c r="AV170" s="15" t="s">
        <v>153</v>
      </c>
      <c r="AW170" s="15" t="s">
        <v>33</v>
      </c>
      <c r="AX170" s="15" t="s">
        <v>80</v>
      </c>
      <c r="AY170" s="257" t="s">
        <v>146</v>
      </c>
    </row>
    <row r="171" s="2" customFormat="1" ht="21.75" customHeight="1">
      <c r="A171" s="39"/>
      <c r="B171" s="40"/>
      <c r="C171" s="206" t="s">
        <v>246</v>
      </c>
      <c r="D171" s="206" t="s">
        <v>148</v>
      </c>
      <c r="E171" s="207" t="s">
        <v>247</v>
      </c>
      <c r="F171" s="208" t="s">
        <v>248</v>
      </c>
      <c r="G171" s="209" t="s">
        <v>151</v>
      </c>
      <c r="H171" s="210">
        <v>2043</v>
      </c>
      <c r="I171" s="211"/>
      <c r="J171" s="212">
        <f>ROUND(I171*H171,2)</f>
        <v>0</v>
      </c>
      <c r="K171" s="208" t="s">
        <v>152</v>
      </c>
      <c r="L171" s="45"/>
      <c r="M171" s="213" t="s">
        <v>19</v>
      </c>
      <c r="N171" s="214" t="s">
        <v>43</v>
      </c>
      <c r="O171" s="85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7" t="s">
        <v>153</v>
      </c>
      <c r="AT171" s="217" t="s">
        <v>148</v>
      </c>
      <c r="AU171" s="217" t="s">
        <v>82</v>
      </c>
      <c r="AY171" s="18" t="s">
        <v>146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8" t="s">
        <v>80</v>
      </c>
      <c r="BK171" s="218">
        <f>ROUND(I171*H171,2)</f>
        <v>0</v>
      </c>
      <c r="BL171" s="18" t="s">
        <v>153</v>
      </c>
      <c r="BM171" s="217" t="s">
        <v>249</v>
      </c>
    </row>
    <row r="172" s="2" customFormat="1">
      <c r="A172" s="39"/>
      <c r="B172" s="40"/>
      <c r="C172" s="41"/>
      <c r="D172" s="219" t="s">
        <v>155</v>
      </c>
      <c r="E172" s="41"/>
      <c r="F172" s="220" t="s">
        <v>250</v>
      </c>
      <c r="G172" s="41"/>
      <c r="H172" s="41"/>
      <c r="I172" s="221"/>
      <c r="J172" s="41"/>
      <c r="K172" s="41"/>
      <c r="L172" s="45"/>
      <c r="M172" s="222"/>
      <c r="N172" s="223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155</v>
      </c>
      <c r="AU172" s="18" t="s">
        <v>82</v>
      </c>
    </row>
    <row r="173" s="13" customFormat="1">
      <c r="A173" s="13"/>
      <c r="B173" s="226"/>
      <c r="C173" s="227"/>
      <c r="D173" s="224" t="s">
        <v>159</v>
      </c>
      <c r="E173" s="228" t="s">
        <v>19</v>
      </c>
      <c r="F173" s="229" t="s">
        <v>251</v>
      </c>
      <c r="G173" s="227"/>
      <c r="H173" s="228" t="s">
        <v>19</v>
      </c>
      <c r="I173" s="230"/>
      <c r="J173" s="227"/>
      <c r="K173" s="227"/>
      <c r="L173" s="231"/>
      <c r="M173" s="232"/>
      <c r="N173" s="233"/>
      <c r="O173" s="233"/>
      <c r="P173" s="233"/>
      <c r="Q173" s="233"/>
      <c r="R173" s="233"/>
      <c r="S173" s="233"/>
      <c r="T173" s="23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5" t="s">
        <v>159</v>
      </c>
      <c r="AU173" s="235" t="s">
        <v>82</v>
      </c>
      <c r="AV173" s="13" t="s">
        <v>80</v>
      </c>
      <c r="AW173" s="13" t="s">
        <v>33</v>
      </c>
      <c r="AX173" s="13" t="s">
        <v>72</v>
      </c>
      <c r="AY173" s="235" t="s">
        <v>146</v>
      </c>
    </row>
    <row r="174" s="14" customFormat="1">
      <c r="A174" s="14"/>
      <c r="B174" s="236"/>
      <c r="C174" s="237"/>
      <c r="D174" s="224" t="s">
        <v>159</v>
      </c>
      <c r="E174" s="238" t="s">
        <v>19</v>
      </c>
      <c r="F174" s="239" t="s">
        <v>252</v>
      </c>
      <c r="G174" s="237"/>
      <c r="H174" s="240">
        <v>1392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6" t="s">
        <v>159</v>
      </c>
      <c r="AU174" s="246" t="s">
        <v>82</v>
      </c>
      <c r="AV174" s="14" t="s">
        <v>82</v>
      </c>
      <c r="AW174" s="14" t="s">
        <v>33</v>
      </c>
      <c r="AX174" s="14" t="s">
        <v>72</v>
      </c>
      <c r="AY174" s="246" t="s">
        <v>146</v>
      </c>
    </row>
    <row r="175" s="13" customFormat="1">
      <c r="A175" s="13"/>
      <c r="B175" s="226"/>
      <c r="C175" s="227"/>
      <c r="D175" s="224" t="s">
        <v>159</v>
      </c>
      <c r="E175" s="228" t="s">
        <v>19</v>
      </c>
      <c r="F175" s="229" t="s">
        <v>253</v>
      </c>
      <c r="G175" s="227"/>
      <c r="H175" s="228" t="s">
        <v>19</v>
      </c>
      <c r="I175" s="230"/>
      <c r="J175" s="227"/>
      <c r="K175" s="227"/>
      <c r="L175" s="231"/>
      <c r="M175" s="232"/>
      <c r="N175" s="233"/>
      <c r="O175" s="233"/>
      <c r="P175" s="233"/>
      <c r="Q175" s="233"/>
      <c r="R175" s="233"/>
      <c r="S175" s="233"/>
      <c r="T175" s="23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5" t="s">
        <v>159</v>
      </c>
      <c r="AU175" s="235" t="s">
        <v>82</v>
      </c>
      <c r="AV175" s="13" t="s">
        <v>80</v>
      </c>
      <c r="AW175" s="13" t="s">
        <v>33</v>
      </c>
      <c r="AX175" s="13" t="s">
        <v>72</v>
      </c>
      <c r="AY175" s="235" t="s">
        <v>146</v>
      </c>
    </row>
    <row r="176" s="14" customFormat="1">
      <c r="A176" s="14"/>
      <c r="B176" s="236"/>
      <c r="C176" s="237"/>
      <c r="D176" s="224" t="s">
        <v>159</v>
      </c>
      <c r="E176" s="238" t="s">
        <v>19</v>
      </c>
      <c r="F176" s="239" t="s">
        <v>254</v>
      </c>
      <c r="G176" s="237"/>
      <c r="H176" s="240">
        <v>462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6" t="s">
        <v>159</v>
      </c>
      <c r="AU176" s="246" t="s">
        <v>82</v>
      </c>
      <c r="AV176" s="14" t="s">
        <v>82</v>
      </c>
      <c r="AW176" s="14" t="s">
        <v>33</v>
      </c>
      <c r="AX176" s="14" t="s">
        <v>72</v>
      </c>
      <c r="AY176" s="246" t="s">
        <v>146</v>
      </c>
    </row>
    <row r="177" s="13" customFormat="1">
      <c r="A177" s="13"/>
      <c r="B177" s="226"/>
      <c r="C177" s="227"/>
      <c r="D177" s="224" t="s">
        <v>159</v>
      </c>
      <c r="E177" s="228" t="s">
        <v>19</v>
      </c>
      <c r="F177" s="229" t="s">
        <v>255</v>
      </c>
      <c r="G177" s="227"/>
      <c r="H177" s="228" t="s">
        <v>19</v>
      </c>
      <c r="I177" s="230"/>
      <c r="J177" s="227"/>
      <c r="K177" s="227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159</v>
      </c>
      <c r="AU177" s="235" t="s">
        <v>82</v>
      </c>
      <c r="AV177" s="13" t="s">
        <v>80</v>
      </c>
      <c r="AW177" s="13" t="s">
        <v>33</v>
      </c>
      <c r="AX177" s="13" t="s">
        <v>72</v>
      </c>
      <c r="AY177" s="235" t="s">
        <v>146</v>
      </c>
    </row>
    <row r="178" s="14" customFormat="1">
      <c r="A178" s="14"/>
      <c r="B178" s="236"/>
      <c r="C178" s="237"/>
      <c r="D178" s="224" t="s">
        <v>159</v>
      </c>
      <c r="E178" s="238" t="s">
        <v>19</v>
      </c>
      <c r="F178" s="239" t="s">
        <v>256</v>
      </c>
      <c r="G178" s="237"/>
      <c r="H178" s="240">
        <v>189</v>
      </c>
      <c r="I178" s="241"/>
      <c r="J178" s="237"/>
      <c r="K178" s="237"/>
      <c r="L178" s="242"/>
      <c r="M178" s="243"/>
      <c r="N178" s="244"/>
      <c r="O178" s="244"/>
      <c r="P178" s="244"/>
      <c r="Q178" s="244"/>
      <c r="R178" s="244"/>
      <c r="S178" s="244"/>
      <c r="T178" s="24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6" t="s">
        <v>159</v>
      </c>
      <c r="AU178" s="246" t="s">
        <v>82</v>
      </c>
      <c r="AV178" s="14" t="s">
        <v>82</v>
      </c>
      <c r="AW178" s="14" t="s">
        <v>33</v>
      </c>
      <c r="AX178" s="14" t="s">
        <v>72</v>
      </c>
      <c r="AY178" s="246" t="s">
        <v>146</v>
      </c>
    </row>
    <row r="179" s="15" customFormat="1">
      <c r="A179" s="15"/>
      <c r="B179" s="247"/>
      <c r="C179" s="248"/>
      <c r="D179" s="224" t="s">
        <v>159</v>
      </c>
      <c r="E179" s="249" t="s">
        <v>19</v>
      </c>
      <c r="F179" s="250" t="s">
        <v>162</v>
      </c>
      <c r="G179" s="248"/>
      <c r="H179" s="251">
        <v>2043</v>
      </c>
      <c r="I179" s="252"/>
      <c r="J179" s="248"/>
      <c r="K179" s="248"/>
      <c r="L179" s="253"/>
      <c r="M179" s="254"/>
      <c r="N179" s="255"/>
      <c r="O179" s="255"/>
      <c r="P179" s="255"/>
      <c r="Q179" s="255"/>
      <c r="R179" s="255"/>
      <c r="S179" s="255"/>
      <c r="T179" s="256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57" t="s">
        <v>159</v>
      </c>
      <c r="AU179" s="257" t="s">
        <v>82</v>
      </c>
      <c r="AV179" s="15" t="s">
        <v>153</v>
      </c>
      <c r="AW179" s="15" t="s">
        <v>33</v>
      </c>
      <c r="AX179" s="15" t="s">
        <v>80</v>
      </c>
      <c r="AY179" s="257" t="s">
        <v>146</v>
      </c>
    </row>
    <row r="180" s="12" customFormat="1" ht="22.8" customHeight="1">
      <c r="A180" s="12"/>
      <c r="B180" s="190"/>
      <c r="C180" s="191"/>
      <c r="D180" s="192" t="s">
        <v>71</v>
      </c>
      <c r="E180" s="204" t="s">
        <v>82</v>
      </c>
      <c r="F180" s="204" t="s">
        <v>257</v>
      </c>
      <c r="G180" s="191"/>
      <c r="H180" s="191"/>
      <c r="I180" s="194"/>
      <c r="J180" s="205">
        <f>BK180</f>
        <v>0</v>
      </c>
      <c r="K180" s="191"/>
      <c r="L180" s="196"/>
      <c r="M180" s="197"/>
      <c r="N180" s="198"/>
      <c r="O180" s="198"/>
      <c r="P180" s="199">
        <f>SUM(P181:P185)</f>
        <v>0</v>
      </c>
      <c r="Q180" s="198"/>
      <c r="R180" s="199">
        <f>SUM(R181:R185)</f>
        <v>97.702399999999997</v>
      </c>
      <c r="S180" s="198"/>
      <c r="T180" s="200">
        <f>SUM(T181:T185)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1" t="s">
        <v>80</v>
      </c>
      <c r="AT180" s="202" t="s">
        <v>71</v>
      </c>
      <c r="AU180" s="202" t="s">
        <v>80</v>
      </c>
      <c r="AY180" s="201" t="s">
        <v>146</v>
      </c>
      <c r="BK180" s="203">
        <f>SUM(BK181:BK185)</f>
        <v>0</v>
      </c>
    </row>
    <row r="181" s="2" customFormat="1" ht="24.15" customHeight="1">
      <c r="A181" s="39"/>
      <c r="B181" s="40"/>
      <c r="C181" s="206" t="s">
        <v>258</v>
      </c>
      <c r="D181" s="206" t="s">
        <v>148</v>
      </c>
      <c r="E181" s="207" t="s">
        <v>259</v>
      </c>
      <c r="F181" s="208" t="s">
        <v>260</v>
      </c>
      <c r="G181" s="209" t="s">
        <v>179</v>
      </c>
      <c r="H181" s="210">
        <v>340</v>
      </c>
      <c r="I181" s="211"/>
      <c r="J181" s="212">
        <f>ROUND(I181*H181,2)</f>
        <v>0</v>
      </c>
      <c r="K181" s="208" t="s">
        <v>152</v>
      </c>
      <c r="L181" s="45"/>
      <c r="M181" s="213" t="s">
        <v>19</v>
      </c>
      <c r="N181" s="214" t="s">
        <v>43</v>
      </c>
      <c r="O181" s="85"/>
      <c r="P181" s="215">
        <f>O181*H181</f>
        <v>0</v>
      </c>
      <c r="Q181" s="215">
        <v>0.28736</v>
      </c>
      <c r="R181" s="215">
        <f>Q181*H181</f>
        <v>97.702399999999997</v>
      </c>
      <c r="S181" s="215">
        <v>0</v>
      </c>
      <c r="T181" s="216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7" t="s">
        <v>153</v>
      </c>
      <c r="AT181" s="217" t="s">
        <v>148</v>
      </c>
      <c r="AU181" s="217" t="s">
        <v>82</v>
      </c>
      <c r="AY181" s="18" t="s">
        <v>146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8" t="s">
        <v>80</v>
      </c>
      <c r="BK181" s="218">
        <f>ROUND(I181*H181,2)</f>
        <v>0</v>
      </c>
      <c r="BL181" s="18" t="s">
        <v>153</v>
      </c>
      <c r="BM181" s="217" t="s">
        <v>261</v>
      </c>
    </row>
    <row r="182" s="2" customFormat="1">
      <c r="A182" s="39"/>
      <c r="B182" s="40"/>
      <c r="C182" s="41"/>
      <c r="D182" s="219" t="s">
        <v>155</v>
      </c>
      <c r="E182" s="41"/>
      <c r="F182" s="220" t="s">
        <v>262</v>
      </c>
      <c r="G182" s="41"/>
      <c r="H182" s="41"/>
      <c r="I182" s="221"/>
      <c r="J182" s="41"/>
      <c r="K182" s="41"/>
      <c r="L182" s="45"/>
      <c r="M182" s="222"/>
      <c r="N182" s="223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155</v>
      </c>
      <c r="AU182" s="18" t="s">
        <v>82</v>
      </c>
    </row>
    <row r="183" s="13" customFormat="1">
      <c r="A183" s="13"/>
      <c r="B183" s="226"/>
      <c r="C183" s="227"/>
      <c r="D183" s="224" t="s">
        <v>159</v>
      </c>
      <c r="E183" s="228" t="s">
        <v>19</v>
      </c>
      <c r="F183" s="229" t="s">
        <v>206</v>
      </c>
      <c r="G183" s="227"/>
      <c r="H183" s="228" t="s">
        <v>19</v>
      </c>
      <c r="I183" s="230"/>
      <c r="J183" s="227"/>
      <c r="K183" s="227"/>
      <c r="L183" s="231"/>
      <c r="M183" s="232"/>
      <c r="N183" s="233"/>
      <c r="O183" s="233"/>
      <c r="P183" s="233"/>
      <c r="Q183" s="233"/>
      <c r="R183" s="233"/>
      <c r="S183" s="233"/>
      <c r="T183" s="23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5" t="s">
        <v>159</v>
      </c>
      <c r="AU183" s="235" t="s">
        <v>82</v>
      </c>
      <c r="AV183" s="13" t="s">
        <v>80</v>
      </c>
      <c r="AW183" s="13" t="s">
        <v>33</v>
      </c>
      <c r="AX183" s="13" t="s">
        <v>72</v>
      </c>
      <c r="AY183" s="235" t="s">
        <v>146</v>
      </c>
    </row>
    <row r="184" s="14" customFormat="1">
      <c r="A184" s="14"/>
      <c r="B184" s="236"/>
      <c r="C184" s="237"/>
      <c r="D184" s="224" t="s">
        <v>159</v>
      </c>
      <c r="E184" s="238" t="s">
        <v>19</v>
      </c>
      <c r="F184" s="239" t="s">
        <v>263</v>
      </c>
      <c r="G184" s="237"/>
      <c r="H184" s="240">
        <v>340</v>
      </c>
      <c r="I184" s="241"/>
      <c r="J184" s="237"/>
      <c r="K184" s="237"/>
      <c r="L184" s="242"/>
      <c r="M184" s="243"/>
      <c r="N184" s="244"/>
      <c r="O184" s="244"/>
      <c r="P184" s="244"/>
      <c r="Q184" s="244"/>
      <c r="R184" s="244"/>
      <c r="S184" s="244"/>
      <c r="T184" s="24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6" t="s">
        <v>159</v>
      </c>
      <c r="AU184" s="246" t="s">
        <v>82</v>
      </c>
      <c r="AV184" s="14" t="s">
        <v>82</v>
      </c>
      <c r="AW184" s="14" t="s">
        <v>33</v>
      </c>
      <c r="AX184" s="14" t="s">
        <v>72</v>
      </c>
      <c r="AY184" s="246" t="s">
        <v>146</v>
      </c>
    </row>
    <row r="185" s="15" customFormat="1">
      <c r="A185" s="15"/>
      <c r="B185" s="247"/>
      <c r="C185" s="248"/>
      <c r="D185" s="224" t="s">
        <v>159</v>
      </c>
      <c r="E185" s="249" t="s">
        <v>19</v>
      </c>
      <c r="F185" s="250" t="s">
        <v>162</v>
      </c>
      <c r="G185" s="248"/>
      <c r="H185" s="251">
        <v>340</v>
      </c>
      <c r="I185" s="252"/>
      <c r="J185" s="248"/>
      <c r="K185" s="248"/>
      <c r="L185" s="253"/>
      <c r="M185" s="254"/>
      <c r="N185" s="255"/>
      <c r="O185" s="255"/>
      <c r="P185" s="255"/>
      <c r="Q185" s="255"/>
      <c r="R185" s="255"/>
      <c r="S185" s="255"/>
      <c r="T185" s="256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57" t="s">
        <v>159</v>
      </c>
      <c r="AU185" s="257" t="s">
        <v>82</v>
      </c>
      <c r="AV185" s="15" t="s">
        <v>153</v>
      </c>
      <c r="AW185" s="15" t="s">
        <v>33</v>
      </c>
      <c r="AX185" s="15" t="s">
        <v>80</v>
      </c>
      <c r="AY185" s="257" t="s">
        <v>146</v>
      </c>
    </row>
    <row r="186" s="12" customFormat="1" ht="22.8" customHeight="1">
      <c r="A186" s="12"/>
      <c r="B186" s="190"/>
      <c r="C186" s="191"/>
      <c r="D186" s="192" t="s">
        <v>71</v>
      </c>
      <c r="E186" s="204" t="s">
        <v>153</v>
      </c>
      <c r="F186" s="204" t="s">
        <v>264</v>
      </c>
      <c r="G186" s="191"/>
      <c r="H186" s="191"/>
      <c r="I186" s="194"/>
      <c r="J186" s="205">
        <f>BK186</f>
        <v>0</v>
      </c>
      <c r="K186" s="191"/>
      <c r="L186" s="196"/>
      <c r="M186" s="197"/>
      <c r="N186" s="198"/>
      <c r="O186" s="198"/>
      <c r="P186" s="199">
        <f>SUM(P187:P191)</f>
        <v>0</v>
      </c>
      <c r="Q186" s="198"/>
      <c r="R186" s="199">
        <f>SUM(R187:R191)</f>
        <v>0</v>
      </c>
      <c r="S186" s="198"/>
      <c r="T186" s="200">
        <f>SUM(T187:T191)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1" t="s">
        <v>80</v>
      </c>
      <c r="AT186" s="202" t="s">
        <v>71</v>
      </c>
      <c r="AU186" s="202" t="s">
        <v>80</v>
      </c>
      <c r="AY186" s="201" t="s">
        <v>146</v>
      </c>
      <c r="BK186" s="203">
        <f>SUM(BK187:BK191)</f>
        <v>0</v>
      </c>
    </row>
    <row r="187" s="2" customFormat="1" ht="16.5" customHeight="1">
      <c r="A187" s="39"/>
      <c r="B187" s="40"/>
      <c r="C187" s="206" t="s">
        <v>265</v>
      </c>
      <c r="D187" s="206" t="s">
        <v>148</v>
      </c>
      <c r="E187" s="207" t="s">
        <v>266</v>
      </c>
      <c r="F187" s="208" t="s">
        <v>267</v>
      </c>
      <c r="G187" s="209" t="s">
        <v>88</v>
      </c>
      <c r="H187" s="210">
        <v>2.8999999999999999</v>
      </c>
      <c r="I187" s="211"/>
      <c r="J187" s="212">
        <f>ROUND(I187*H187,2)</f>
        <v>0</v>
      </c>
      <c r="K187" s="208" t="s">
        <v>152</v>
      </c>
      <c r="L187" s="45"/>
      <c r="M187" s="213" t="s">
        <v>19</v>
      </c>
      <c r="N187" s="214" t="s">
        <v>43</v>
      </c>
      <c r="O187" s="85"/>
      <c r="P187" s="215">
        <f>O187*H187</f>
        <v>0</v>
      </c>
      <c r="Q187" s="215">
        <v>0</v>
      </c>
      <c r="R187" s="215">
        <f>Q187*H187</f>
        <v>0</v>
      </c>
      <c r="S187" s="215">
        <v>0</v>
      </c>
      <c r="T187" s="216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7" t="s">
        <v>153</v>
      </c>
      <c r="AT187" s="217" t="s">
        <v>148</v>
      </c>
      <c r="AU187" s="217" t="s">
        <v>82</v>
      </c>
      <c r="AY187" s="18" t="s">
        <v>146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8" t="s">
        <v>80</v>
      </c>
      <c r="BK187" s="218">
        <f>ROUND(I187*H187,2)</f>
        <v>0</v>
      </c>
      <c r="BL187" s="18" t="s">
        <v>153</v>
      </c>
      <c r="BM187" s="217" t="s">
        <v>268</v>
      </c>
    </row>
    <row r="188" s="2" customFormat="1">
      <c r="A188" s="39"/>
      <c r="B188" s="40"/>
      <c r="C188" s="41"/>
      <c r="D188" s="219" t="s">
        <v>155</v>
      </c>
      <c r="E188" s="41"/>
      <c r="F188" s="220" t="s">
        <v>269</v>
      </c>
      <c r="G188" s="41"/>
      <c r="H188" s="41"/>
      <c r="I188" s="221"/>
      <c r="J188" s="41"/>
      <c r="K188" s="41"/>
      <c r="L188" s="45"/>
      <c r="M188" s="222"/>
      <c r="N188" s="223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155</v>
      </c>
      <c r="AU188" s="18" t="s">
        <v>82</v>
      </c>
    </row>
    <row r="189" s="13" customFormat="1">
      <c r="A189" s="13"/>
      <c r="B189" s="226"/>
      <c r="C189" s="227"/>
      <c r="D189" s="224" t="s">
        <v>159</v>
      </c>
      <c r="E189" s="228" t="s">
        <v>19</v>
      </c>
      <c r="F189" s="229" t="s">
        <v>213</v>
      </c>
      <c r="G189" s="227"/>
      <c r="H189" s="228" t="s">
        <v>19</v>
      </c>
      <c r="I189" s="230"/>
      <c r="J189" s="227"/>
      <c r="K189" s="227"/>
      <c r="L189" s="231"/>
      <c r="M189" s="232"/>
      <c r="N189" s="233"/>
      <c r="O189" s="233"/>
      <c r="P189" s="233"/>
      <c r="Q189" s="233"/>
      <c r="R189" s="233"/>
      <c r="S189" s="233"/>
      <c r="T189" s="23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5" t="s">
        <v>159</v>
      </c>
      <c r="AU189" s="235" t="s">
        <v>82</v>
      </c>
      <c r="AV189" s="13" t="s">
        <v>80</v>
      </c>
      <c r="AW189" s="13" t="s">
        <v>33</v>
      </c>
      <c r="AX189" s="13" t="s">
        <v>72</v>
      </c>
      <c r="AY189" s="235" t="s">
        <v>146</v>
      </c>
    </row>
    <row r="190" s="14" customFormat="1">
      <c r="A190" s="14"/>
      <c r="B190" s="236"/>
      <c r="C190" s="237"/>
      <c r="D190" s="224" t="s">
        <v>159</v>
      </c>
      <c r="E190" s="238" t="s">
        <v>19</v>
      </c>
      <c r="F190" s="239" t="s">
        <v>270</v>
      </c>
      <c r="G190" s="237"/>
      <c r="H190" s="240">
        <v>2.8999999999999999</v>
      </c>
      <c r="I190" s="241"/>
      <c r="J190" s="237"/>
      <c r="K190" s="237"/>
      <c r="L190" s="242"/>
      <c r="M190" s="243"/>
      <c r="N190" s="244"/>
      <c r="O190" s="244"/>
      <c r="P190" s="244"/>
      <c r="Q190" s="244"/>
      <c r="R190" s="244"/>
      <c r="S190" s="244"/>
      <c r="T190" s="24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6" t="s">
        <v>159</v>
      </c>
      <c r="AU190" s="246" t="s">
        <v>82</v>
      </c>
      <c r="AV190" s="14" t="s">
        <v>82</v>
      </c>
      <c r="AW190" s="14" t="s">
        <v>33</v>
      </c>
      <c r="AX190" s="14" t="s">
        <v>72</v>
      </c>
      <c r="AY190" s="246" t="s">
        <v>146</v>
      </c>
    </row>
    <row r="191" s="15" customFormat="1">
      <c r="A191" s="15"/>
      <c r="B191" s="247"/>
      <c r="C191" s="248"/>
      <c r="D191" s="224" t="s">
        <v>159</v>
      </c>
      <c r="E191" s="249" t="s">
        <v>94</v>
      </c>
      <c r="F191" s="250" t="s">
        <v>162</v>
      </c>
      <c r="G191" s="248"/>
      <c r="H191" s="251">
        <v>2.8999999999999999</v>
      </c>
      <c r="I191" s="252"/>
      <c r="J191" s="248"/>
      <c r="K191" s="248"/>
      <c r="L191" s="253"/>
      <c r="M191" s="254"/>
      <c r="N191" s="255"/>
      <c r="O191" s="255"/>
      <c r="P191" s="255"/>
      <c r="Q191" s="255"/>
      <c r="R191" s="255"/>
      <c r="S191" s="255"/>
      <c r="T191" s="256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57" t="s">
        <v>159</v>
      </c>
      <c r="AU191" s="257" t="s">
        <v>82</v>
      </c>
      <c r="AV191" s="15" t="s">
        <v>153</v>
      </c>
      <c r="AW191" s="15" t="s">
        <v>33</v>
      </c>
      <c r="AX191" s="15" t="s">
        <v>80</v>
      </c>
      <c r="AY191" s="257" t="s">
        <v>146</v>
      </c>
    </row>
    <row r="192" s="12" customFormat="1" ht="22.8" customHeight="1">
      <c r="A192" s="12"/>
      <c r="B192" s="190"/>
      <c r="C192" s="191"/>
      <c r="D192" s="192" t="s">
        <v>71</v>
      </c>
      <c r="E192" s="204" t="s">
        <v>185</v>
      </c>
      <c r="F192" s="204" t="s">
        <v>271</v>
      </c>
      <c r="G192" s="191"/>
      <c r="H192" s="191"/>
      <c r="I192" s="194"/>
      <c r="J192" s="205">
        <f>BK192</f>
        <v>0</v>
      </c>
      <c r="K192" s="191"/>
      <c r="L192" s="196"/>
      <c r="M192" s="197"/>
      <c r="N192" s="198"/>
      <c r="O192" s="198"/>
      <c r="P192" s="199">
        <f>SUM(P193:P252)</f>
        <v>0</v>
      </c>
      <c r="Q192" s="198"/>
      <c r="R192" s="199">
        <f>SUM(R193:R252)</f>
        <v>158.38758000000001</v>
      </c>
      <c r="S192" s="198"/>
      <c r="T192" s="200">
        <f>SUM(T193:T252)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01" t="s">
        <v>80</v>
      </c>
      <c r="AT192" s="202" t="s">
        <v>71</v>
      </c>
      <c r="AU192" s="202" t="s">
        <v>80</v>
      </c>
      <c r="AY192" s="201" t="s">
        <v>146</v>
      </c>
      <c r="BK192" s="203">
        <f>SUM(BK193:BK252)</f>
        <v>0</v>
      </c>
    </row>
    <row r="193" s="2" customFormat="1" ht="21.75" customHeight="1">
      <c r="A193" s="39"/>
      <c r="B193" s="40"/>
      <c r="C193" s="206" t="s">
        <v>272</v>
      </c>
      <c r="D193" s="206" t="s">
        <v>148</v>
      </c>
      <c r="E193" s="207" t="s">
        <v>273</v>
      </c>
      <c r="F193" s="208" t="s">
        <v>274</v>
      </c>
      <c r="G193" s="209" t="s">
        <v>151</v>
      </c>
      <c r="H193" s="210">
        <v>1581</v>
      </c>
      <c r="I193" s="211"/>
      <c r="J193" s="212">
        <f>ROUND(I193*H193,2)</f>
        <v>0</v>
      </c>
      <c r="K193" s="208" t="s">
        <v>152</v>
      </c>
      <c r="L193" s="45"/>
      <c r="M193" s="213" t="s">
        <v>19</v>
      </c>
      <c r="N193" s="214" t="s">
        <v>43</v>
      </c>
      <c r="O193" s="85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7" t="s">
        <v>153</v>
      </c>
      <c r="AT193" s="217" t="s">
        <v>148</v>
      </c>
      <c r="AU193" s="217" t="s">
        <v>82</v>
      </c>
      <c r="AY193" s="18" t="s">
        <v>146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8" t="s">
        <v>80</v>
      </c>
      <c r="BK193" s="218">
        <f>ROUND(I193*H193,2)</f>
        <v>0</v>
      </c>
      <c r="BL193" s="18" t="s">
        <v>153</v>
      </c>
      <c r="BM193" s="217" t="s">
        <v>275</v>
      </c>
    </row>
    <row r="194" s="2" customFormat="1">
      <c r="A194" s="39"/>
      <c r="B194" s="40"/>
      <c r="C194" s="41"/>
      <c r="D194" s="219" t="s">
        <v>155</v>
      </c>
      <c r="E194" s="41"/>
      <c r="F194" s="220" t="s">
        <v>276</v>
      </c>
      <c r="G194" s="41"/>
      <c r="H194" s="41"/>
      <c r="I194" s="221"/>
      <c r="J194" s="41"/>
      <c r="K194" s="41"/>
      <c r="L194" s="45"/>
      <c r="M194" s="222"/>
      <c r="N194" s="223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155</v>
      </c>
      <c r="AU194" s="18" t="s">
        <v>82</v>
      </c>
    </row>
    <row r="195" s="13" customFormat="1">
      <c r="A195" s="13"/>
      <c r="B195" s="226"/>
      <c r="C195" s="227"/>
      <c r="D195" s="224" t="s">
        <v>159</v>
      </c>
      <c r="E195" s="228" t="s">
        <v>19</v>
      </c>
      <c r="F195" s="229" t="s">
        <v>251</v>
      </c>
      <c r="G195" s="227"/>
      <c r="H195" s="228" t="s">
        <v>19</v>
      </c>
      <c r="I195" s="230"/>
      <c r="J195" s="227"/>
      <c r="K195" s="227"/>
      <c r="L195" s="231"/>
      <c r="M195" s="232"/>
      <c r="N195" s="233"/>
      <c r="O195" s="233"/>
      <c r="P195" s="233"/>
      <c r="Q195" s="233"/>
      <c r="R195" s="233"/>
      <c r="S195" s="233"/>
      <c r="T195" s="23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5" t="s">
        <v>159</v>
      </c>
      <c r="AU195" s="235" t="s">
        <v>82</v>
      </c>
      <c r="AV195" s="13" t="s">
        <v>80</v>
      </c>
      <c r="AW195" s="13" t="s">
        <v>33</v>
      </c>
      <c r="AX195" s="13" t="s">
        <v>72</v>
      </c>
      <c r="AY195" s="235" t="s">
        <v>146</v>
      </c>
    </row>
    <row r="196" s="14" customFormat="1">
      <c r="A196" s="14"/>
      <c r="B196" s="236"/>
      <c r="C196" s="237"/>
      <c r="D196" s="224" t="s">
        <v>159</v>
      </c>
      <c r="E196" s="238" t="s">
        <v>19</v>
      </c>
      <c r="F196" s="239" t="s">
        <v>252</v>
      </c>
      <c r="G196" s="237"/>
      <c r="H196" s="240">
        <v>1392</v>
      </c>
      <c r="I196" s="241"/>
      <c r="J196" s="237"/>
      <c r="K196" s="237"/>
      <c r="L196" s="242"/>
      <c r="M196" s="243"/>
      <c r="N196" s="244"/>
      <c r="O196" s="244"/>
      <c r="P196" s="244"/>
      <c r="Q196" s="244"/>
      <c r="R196" s="244"/>
      <c r="S196" s="244"/>
      <c r="T196" s="245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6" t="s">
        <v>159</v>
      </c>
      <c r="AU196" s="246" t="s">
        <v>82</v>
      </c>
      <c r="AV196" s="14" t="s">
        <v>82</v>
      </c>
      <c r="AW196" s="14" t="s">
        <v>33</v>
      </c>
      <c r="AX196" s="14" t="s">
        <v>72</v>
      </c>
      <c r="AY196" s="246" t="s">
        <v>146</v>
      </c>
    </row>
    <row r="197" s="13" customFormat="1">
      <c r="A197" s="13"/>
      <c r="B197" s="226"/>
      <c r="C197" s="227"/>
      <c r="D197" s="224" t="s">
        <v>159</v>
      </c>
      <c r="E197" s="228" t="s">
        <v>19</v>
      </c>
      <c r="F197" s="229" t="s">
        <v>255</v>
      </c>
      <c r="G197" s="227"/>
      <c r="H197" s="228" t="s">
        <v>19</v>
      </c>
      <c r="I197" s="230"/>
      <c r="J197" s="227"/>
      <c r="K197" s="227"/>
      <c r="L197" s="231"/>
      <c r="M197" s="232"/>
      <c r="N197" s="233"/>
      <c r="O197" s="233"/>
      <c r="P197" s="233"/>
      <c r="Q197" s="233"/>
      <c r="R197" s="233"/>
      <c r="S197" s="233"/>
      <c r="T197" s="23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5" t="s">
        <v>159</v>
      </c>
      <c r="AU197" s="235" t="s">
        <v>82</v>
      </c>
      <c r="AV197" s="13" t="s">
        <v>80</v>
      </c>
      <c r="AW197" s="13" t="s">
        <v>33</v>
      </c>
      <c r="AX197" s="13" t="s">
        <v>72</v>
      </c>
      <c r="AY197" s="235" t="s">
        <v>146</v>
      </c>
    </row>
    <row r="198" s="14" customFormat="1">
      <c r="A198" s="14"/>
      <c r="B198" s="236"/>
      <c r="C198" s="237"/>
      <c r="D198" s="224" t="s">
        <v>159</v>
      </c>
      <c r="E198" s="238" t="s">
        <v>19</v>
      </c>
      <c r="F198" s="239" t="s">
        <v>256</v>
      </c>
      <c r="G198" s="237"/>
      <c r="H198" s="240">
        <v>189</v>
      </c>
      <c r="I198" s="241"/>
      <c r="J198" s="237"/>
      <c r="K198" s="237"/>
      <c r="L198" s="242"/>
      <c r="M198" s="243"/>
      <c r="N198" s="244"/>
      <c r="O198" s="244"/>
      <c r="P198" s="244"/>
      <c r="Q198" s="244"/>
      <c r="R198" s="244"/>
      <c r="S198" s="244"/>
      <c r="T198" s="245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6" t="s">
        <v>159</v>
      </c>
      <c r="AU198" s="246" t="s">
        <v>82</v>
      </c>
      <c r="AV198" s="14" t="s">
        <v>82</v>
      </c>
      <c r="AW198" s="14" t="s">
        <v>33</v>
      </c>
      <c r="AX198" s="14" t="s">
        <v>72</v>
      </c>
      <c r="AY198" s="246" t="s">
        <v>146</v>
      </c>
    </row>
    <row r="199" s="15" customFormat="1">
      <c r="A199" s="15"/>
      <c r="B199" s="247"/>
      <c r="C199" s="248"/>
      <c r="D199" s="224" t="s">
        <v>159</v>
      </c>
      <c r="E199" s="249" t="s">
        <v>19</v>
      </c>
      <c r="F199" s="250" t="s">
        <v>162</v>
      </c>
      <c r="G199" s="248"/>
      <c r="H199" s="251">
        <v>1581</v>
      </c>
      <c r="I199" s="252"/>
      <c r="J199" s="248"/>
      <c r="K199" s="248"/>
      <c r="L199" s="253"/>
      <c r="M199" s="254"/>
      <c r="N199" s="255"/>
      <c r="O199" s="255"/>
      <c r="P199" s="255"/>
      <c r="Q199" s="255"/>
      <c r="R199" s="255"/>
      <c r="S199" s="255"/>
      <c r="T199" s="256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57" t="s">
        <v>159</v>
      </c>
      <c r="AU199" s="257" t="s">
        <v>82</v>
      </c>
      <c r="AV199" s="15" t="s">
        <v>153</v>
      </c>
      <c r="AW199" s="15" t="s">
        <v>33</v>
      </c>
      <c r="AX199" s="15" t="s">
        <v>80</v>
      </c>
      <c r="AY199" s="257" t="s">
        <v>146</v>
      </c>
    </row>
    <row r="200" s="2" customFormat="1" ht="24.15" customHeight="1">
      <c r="A200" s="39"/>
      <c r="B200" s="40"/>
      <c r="C200" s="206" t="s">
        <v>277</v>
      </c>
      <c r="D200" s="206" t="s">
        <v>148</v>
      </c>
      <c r="E200" s="207" t="s">
        <v>278</v>
      </c>
      <c r="F200" s="208" t="s">
        <v>279</v>
      </c>
      <c r="G200" s="209" t="s">
        <v>151</v>
      </c>
      <c r="H200" s="210">
        <v>1160</v>
      </c>
      <c r="I200" s="211"/>
      <c r="J200" s="212">
        <f>ROUND(I200*H200,2)</f>
        <v>0</v>
      </c>
      <c r="K200" s="208" t="s">
        <v>152</v>
      </c>
      <c r="L200" s="45"/>
      <c r="M200" s="213" t="s">
        <v>19</v>
      </c>
      <c r="N200" s="214" t="s">
        <v>43</v>
      </c>
      <c r="O200" s="85"/>
      <c r="P200" s="215">
        <f>O200*H200</f>
        <v>0</v>
      </c>
      <c r="Q200" s="215">
        <v>0</v>
      </c>
      <c r="R200" s="215">
        <f>Q200*H200</f>
        <v>0</v>
      </c>
      <c r="S200" s="215">
        <v>0</v>
      </c>
      <c r="T200" s="216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17" t="s">
        <v>153</v>
      </c>
      <c r="AT200" s="217" t="s">
        <v>148</v>
      </c>
      <c r="AU200" s="217" t="s">
        <v>82</v>
      </c>
      <c r="AY200" s="18" t="s">
        <v>146</v>
      </c>
      <c r="BE200" s="218">
        <f>IF(N200="základní",J200,0)</f>
        <v>0</v>
      </c>
      <c r="BF200" s="218">
        <f>IF(N200="snížená",J200,0)</f>
        <v>0</v>
      </c>
      <c r="BG200" s="218">
        <f>IF(N200="zákl. přenesená",J200,0)</f>
        <v>0</v>
      </c>
      <c r="BH200" s="218">
        <f>IF(N200="sníž. přenesená",J200,0)</f>
        <v>0</v>
      </c>
      <c r="BI200" s="218">
        <f>IF(N200="nulová",J200,0)</f>
        <v>0</v>
      </c>
      <c r="BJ200" s="18" t="s">
        <v>80</v>
      </c>
      <c r="BK200" s="218">
        <f>ROUND(I200*H200,2)</f>
        <v>0</v>
      </c>
      <c r="BL200" s="18" t="s">
        <v>153</v>
      </c>
      <c r="BM200" s="217" t="s">
        <v>280</v>
      </c>
    </row>
    <row r="201" s="2" customFormat="1">
      <c r="A201" s="39"/>
      <c r="B201" s="40"/>
      <c r="C201" s="41"/>
      <c r="D201" s="219" t="s">
        <v>155</v>
      </c>
      <c r="E201" s="41"/>
      <c r="F201" s="220" t="s">
        <v>281</v>
      </c>
      <c r="G201" s="41"/>
      <c r="H201" s="41"/>
      <c r="I201" s="221"/>
      <c r="J201" s="41"/>
      <c r="K201" s="41"/>
      <c r="L201" s="45"/>
      <c r="M201" s="222"/>
      <c r="N201" s="223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155</v>
      </c>
      <c r="AU201" s="18" t="s">
        <v>82</v>
      </c>
    </row>
    <row r="202" s="13" customFormat="1">
      <c r="A202" s="13"/>
      <c r="B202" s="226"/>
      <c r="C202" s="227"/>
      <c r="D202" s="224" t="s">
        <v>159</v>
      </c>
      <c r="E202" s="228" t="s">
        <v>19</v>
      </c>
      <c r="F202" s="229" t="s">
        <v>251</v>
      </c>
      <c r="G202" s="227"/>
      <c r="H202" s="228" t="s">
        <v>19</v>
      </c>
      <c r="I202" s="230"/>
      <c r="J202" s="227"/>
      <c r="K202" s="227"/>
      <c r="L202" s="231"/>
      <c r="M202" s="232"/>
      <c r="N202" s="233"/>
      <c r="O202" s="233"/>
      <c r="P202" s="233"/>
      <c r="Q202" s="233"/>
      <c r="R202" s="233"/>
      <c r="S202" s="233"/>
      <c r="T202" s="23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5" t="s">
        <v>159</v>
      </c>
      <c r="AU202" s="235" t="s">
        <v>82</v>
      </c>
      <c r="AV202" s="13" t="s">
        <v>80</v>
      </c>
      <c r="AW202" s="13" t="s">
        <v>33</v>
      </c>
      <c r="AX202" s="13" t="s">
        <v>72</v>
      </c>
      <c r="AY202" s="235" t="s">
        <v>146</v>
      </c>
    </row>
    <row r="203" s="14" customFormat="1">
      <c r="A203" s="14"/>
      <c r="B203" s="236"/>
      <c r="C203" s="237"/>
      <c r="D203" s="224" t="s">
        <v>159</v>
      </c>
      <c r="E203" s="238" t="s">
        <v>19</v>
      </c>
      <c r="F203" s="239" t="s">
        <v>161</v>
      </c>
      <c r="G203" s="237"/>
      <c r="H203" s="240">
        <v>1160</v>
      </c>
      <c r="I203" s="241"/>
      <c r="J203" s="237"/>
      <c r="K203" s="237"/>
      <c r="L203" s="242"/>
      <c r="M203" s="243"/>
      <c r="N203" s="244"/>
      <c r="O203" s="244"/>
      <c r="P203" s="244"/>
      <c r="Q203" s="244"/>
      <c r="R203" s="244"/>
      <c r="S203" s="244"/>
      <c r="T203" s="24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6" t="s">
        <v>159</v>
      </c>
      <c r="AU203" s="246" t="s">
        <v>82</v>
      </c>
      <c r="AV203" s="14" t="s">
        <v>82</v>
      </c>
      <c r="AW203" s="14" t="s">
        <v>33</v>
      </c>
      <c r="AX203" s="14" t="s">
        <v>72</v>
      </c>
      <c r="AY203" s="246" t="s">
        <v>146</v>
      </c>
    </row>
    <row r="204" s="15" customFormat="1">
      <c r="A204" s="15"/>
      <c r="B204" s="247"/>
      <c r="C204" s="248"/>
      <c r="D204" s="224" t="s">
        <v>159</v>
      </c>
      <c r="E204" s="249" t="s">
        <v>19</v>
      </c>
      <c r="F204" s="250" t="s">
        <v>162</v>
      </c>
      <c r="G204" s="248"/>
      <c r="H204" s="251">
        <v>1160</v>
      </c>
      <c r="I204" s="252"/>
      <c r="J204" s="248"/>
      <c r="K204" s="248"/>
      <c r="L204" s="253"/>
      <c r="M204" s="254"/>
      <c r="N204" s="255"/>
      <c r="O204" s="255"/>
      <c r="P204" s="255"/>
      <c r="Q204" s="255"/>
      <c r="R204" s="255"/>
      <c r="S204" s="255"/>
      <c r="T204" s="256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57" t="s">
        <v>159</v>
      </c>
      <c r="AU204" s="257" t="s">
        <v>82</v>
      </c>
      <c r="AV204" s="15" t="s">
        <v>153</v>
      </c>
      <c r="AW204" s="15" t="s">
        <v>33</v>
      </c>
      <c r="AX204" s="15" t="s">
        <v>80</v>
      </c>
      <c r="AY204" s="257" t="s">
        <v>146</v>
      </c>
    </row>
    <row r="205" s="2" customFormat="1" ht="24.15" customHeight="1">
      <c r="A205" s="39"/>
      <c r="B205" s="40"/>
      <c r="C205" s="206" t="s">
        <v>282</v>
      </c>
      <c r="D205" s="206" t="s">
        <v>148</v>
      </c>
      <c r="E205" s="207" t="s">
        <v>283</v>
      </c>
      <c r="F205" s="208" t="s">
        <v>284</v>
      </c>
      <c r="G205" s="209" t="s">
        <v>151</v>
      </c>
      <c r="H205" s="210">
        <v>651</v>
      </c>
      <c r="I205" s="211"/>
      <c r="J205" s="212">
        <f>ROUND(I205*H205,2)</f>
        <v>0</v>
      </c>
      <c r="K205" s="208" t="s">
        <v>152</v>
      </c>
      <c r="L205" s="45"/>
      <c r="M205" s="213" t="s">
        <v>19</v>
      </c>
      <c r="N205" s="214" t="s">
        <v>43</v>
      </c>
      <c r="O205" s="85"/>
      <c r="P205" s="215">
        <f>O205*H205</f>
        <v>0</v>
      </c>
      <c r="Q205" s="215">
        <v>0</v>
      </c>
      <c r="R205" s="215">
        <f>Q205*H205</f>
        <v>0</v>
      </c>
      <c r="S205" s="215">
        <v>0</v>
      </c>
      <c r="T205" s="216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7" t="s">
        <v>153</v>
      </c>
      <c r="AT205" s="217" t="s">
        <v>148</v>
      </c>
      <c r="AU205" s="217" t="s">
        <v>82</v>
      </c>
      <c r="AY205" s="18" t="s">
        <v>146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8" t="s">
        <v>80</v>
      </c>
      <c r="BK205" s="218">
        <f>ROUND(I205*H205,2)</f>
        <v>0</v>
      </c>
      <c r="BL205" s="18" t="s">
        <v>153</v>
      </c>
      <c r="BM205" s="217" t="s">
        <v>285</v>
      </c>
    </row>
    <row r="206" s="2" customFormat="1">
      <c r="A206" s="39"/>
      <c r="B206" s="40"/>
      <c r="C206" s="41"/>
      <c r="D206" s="219" t="s">
        <v>155</v>
      </c>
      <c r="E206" s="41"/>
      <c r="F206" s="220" t="s">
        <v>286</v>
      </c>
      <c r="G206" s="41"/>
      <c r="H206" s="41"/>
      <c r="I206" s="221"/>
      <c r="J206" s="41"/>
      <c r="K206" s="41"/>
      <c r="L206" s="45"/>
      <c r="M206" s="222"/>
      <c r="N206" s="223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155</v>
      </c>
      <c r="AU206" s="18" t="s">
        <v>82</v>
      </c>
    </row>
    <row r="207" s="13" customFormat="1">
      <c r="A207" s="13"/>
      <c r="B207" s="226"/>
      <c r="C207" s="227"/>
      <c r="D207" s="224" t="s">
        <v>159</v>
      </c>
      <c r="E207" s="228" t="s">
        <v>19</v>
      </c>
      <c r="F207" s="229" t="s">
        <v>253</v>
      </c>
      <c r="G207" s="227"/>
      <c r="H207" s="228" t="s">
        <v>19</v>
      </c>
      <c r="I207" s="230"/>
      <c r="J207" s="227"/>
      <c r="K207" s="227"/>
      <c r="L207" s="231"/>
      <c r="M207" s="232"/>
      <c r="N207" s="233"/>
      <c r="O207" s="233"/>
      <c r="P207" s="233"/>
      <c r="Q207" s="233"/>
      <c r="R207" s="233"/>
      <c r="S207" s="233"/>
      <c r="T207" s="234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5" t="s">
        <v>159</v>
      </c>
      <c r="AU207" s="235" t="s">
        <v>82</v>
      </c>
      <c r="AV207" s="13" t="s">
        <v>80</v>
      </c>
      <c r="AW207" s="13" t="s">
        <v>33</v>
      </c>
      <c r="AX207" s="13" t="s">
        <v>72</v>
      </c>
      <c r="AY207" s="235" t="s">
        <v>146</v>
      </c>
    </row>
    <row r="208" s="14" customFormat="1">
      <c r="A208" s="14"/>
      <c r="B208" s="236"/>
      <c r="C208" s="237"/>
      <c r="D208" s="224" t="s">
        <v>159</v>
      </c>
      <c r="E208" s="238" t="s">
        <v>19</v>
      </c>
      <c r="F208" s="239" t="s">
        <v>254</v>
      </c>
      <c r="G208" s="237"/>
      <c r="H208" s="240">
        <v>462</v>
      </c>
      <c r="I208" s="241"/>
      <c r="J208" s="237"/>
      <c r="K208" s="237"/>
      <c r="L208" s="242"/>
      <c r="M208" s="243"/>
      <c r="N208" s="244"/>
      <c r="O208" s="244"/>
      <c r="P208" s="244"/>
      <c r="Q208" s="244"/>
      <c r="R208" s="244"/>
      <c r="S208" s="244"/>
      <c r="T208" s="24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6" t="s">
        <v>159</v>
      </c>
      <c r="AU208" s="246" t="s">
        <v>82</v>
      </c>
      <c r="AV208" s="14" t="s">
        <v>82</v>
      </c>
      <c r="AW208" s="14" t="s">
        <v>33</v>
      </c>
      <c r="AX208" s="14" t="s">
        <v>72</v>
      </c>
      <c r="AY208" s="246" t="s">
        <v>146</v>
      </c>
    </row>
    <row r="209" s="13" customFormat="1">
      <c r="A209" s="13"/>
      <c r="B209" s="226"/>
      <c r="C209" s="227"/>
      <c r="D209" s="224" t="s">
        <v>159</v>
      </c>
      <c r="E209" s="228" t="s">
        <v>19</v>
      </c>
      <c r="F209" s="229" t="s">
        <v>255</v>
      </c>
      <c r="G209" s="227"/>
      <c r="H209" s="228" t="s">
        <v>19</v>
      </c>
      <c r="I209" s="230"/>
      <c r="J209" s="227"/>
      <c r="K209" s="227"/>
      <c r="L209" s="231"/>
      <c r="M209" s="232"/>
      <c r="N209" s="233"/>
      <c r="O209" s="233"/>
      <c r="P209" s="233"/>
      <c r="Q209" s="233"/>
      <c r="R209" s="233"/>
      <c r="S209" s="233"/>
      <c r="T209" s="23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5" t="s">
        <v>159</v>
      </c>
      <c r="AU209" s="235" t="s">
        <v>82</v>
      </c>
      <c r="AV209" s="13" t="s">
        <v>80</v>
      </c>
      <c r="AW209" s="13" t="s">
        <v>33</v>
      </c>
      <c r="AX209" s="13" t="s">
        <v>72</v>
      </c>
      <c r="AY209" s="235" t="s">
        <v>146</v>
      </c>
    </row>
    <row r="210" s="14" customFormat="1">
      <c r="A210" s="14"/>
      <c r="B210" s="236"/>
      <c r="C210" s="237"/>
      <c r="D210" s="224" t="s">
        <v>159</v>
      </c>
      <c r="E210" s="238" t="s">
        <v>19</v>
      </c>
      <c r="F210" s="239" t="s">
        <v>256</v>
      </c>
      <c r="G210" s="237"/>
      <c r="H210" s="240">
        <v>189</v>
      </c>
      <c r="I210" s="241"/>
      <c r="J210" s="237"/>
      <c r="K210" s="237"/>
      <c r="L210" s="242"/>
      <c r="M210" s="243"/>
      <c r="N210" s="244"/>
      <c r="O210" s="244"/>
      <c r="P210" s="244"/>
      <c r="Q210" s="244"/>
      <c r="R210" s="244"/>
      <c r="S210" s="244"/>
      <c r="T210" s="245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6" t="s">
        <v>159</v>
      </c>
      <c r="AU210" s="246" t="s">
        <v>82</v>
      </c>
      <c r="AV210" s="14" t="s">
        <v>82</v>
      </c>
      <c r="AW210" s="14" t="s">
        <v>33</v>
      </c>
      <c r="AX210" s="14" t="s">
        <v>72</v>
      </c>
      <c r="AY210" s="246" t="s">
        <v>146</v>
      </c>
    </row>
    <row r="211" s="15" customFormat="1">
      <c r="A211" s="15"/>
      <c r="B211" s="247"/>
      <c r="C211" s="248"/>
      <c r="D211" s="224" t="s">
        <v>159</v>
      </c>
      <c r="E211" s="249" t="s">
        <v>19</v>
      </c>
      <c r="F211" s="250" t="s">
        <v>162</v>
      </c>
      <c r="G211" s="248"/>
      <c r="H211" s="251">
        <v>651</v>
      </c>
      <c r="I211" s="252"/>
      <c r="J211" s="248"/>
      <c r="K211" s="248"/>
      <c r="L211" s="253"/>
      <c r="M211" s="254"/>
      <c r="N211" s="255"/>
      <c r="O211" s="255"/>
      <c r="P211" s="255"/>
      <c r="Q211" s="255"/>
      <c r="R211" s="255"/>
      <c r="S211" s="255"/>
      <c r="T211" s="256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57" t="s">
        <v>159</v>
      </c>
      <c r="AU211" s="257" t="s">
        <v>82</v>
      </c>
      <c r="AV211" s="15" t="s">
        <v>153</v>
      </c>
      <c r="AW211" s="15" t="s">
        <v>33</v>
      </c>
      <c r="AX211" s="15" t="s">
        <v>80</v>
      </c>
      <c r="AY211" s="257" t="s">
        <v>146</v>
      </c>
    </row>
    <row r="212" s="2" customFormat="1" ht="24.15" customHeight="1">
      <c r="A212" s="39"/>
      <c r="B212" s="40"/>
      <c r="C212" s="206" t="s">
        <v>287</v>
      </c>
      <c r="D212" s="206" t="s">
        <v>148</v>
      </c>
      <c r="E212" s="207" t="s">
        <v>288</v>
      </c>
      <c r="F212" s="208" t="s">
        <v>289</v>
      </c>
      <c r="G212" s="209" t="s">
        <v>151</v>
      </c>
      <c r="H212" s="210">
        <v>1160</v>
      </c>
      <c r="I212" s="211"/>
      <c r="J212" s="212">
        <f>ROUND(I212*H212,2)</f>
        <v>0</v>
      </c>
      <c r="K212" s="208" t="s">
        <v>152</v>
      </c>
      <c r="L212" s="45"/>
      <c r="M212" s="213" t="s">
        <v>19</v>
      </c>
      <c r="N212" s="214" t="s">
        <v>43</v>
      </c>
      <c r="O212" s="85"/>
      <c r="P212" s="215">
        <f>O212*H212</f>
        <v>0</v>
      </c>
      <c r="Q212" s="215">
        <v>0</v>
      </c>
      <c r="R212" s="215">
        <f>Q212*H212</f>
        <v>0</v>
      </c>
      <c r="S212" s="215">
        <v>0</v>
      </c>
      <c r="T212" s="216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17" t="s">
        <v>153</v>
      </c>
      <c r="AT212" s="217" t="s">
        <v>148</v>
      </c>
      <c r="AU212" s="217" t="s">
        <v>82</v>
      </c>
      <c r="AY212" s="18" t="s">
        <v>146</v>
      </c>
      <c r="BE212" s="218">
        <f>IF(N212="základní",J212,0)</f>
        <v>0</v>
      </c>
      <c r="BF212" s="218">
        <f>IF(N212="snížená",J212,0)</f>
        <v>0</v>
      </c>
      <c r="BG212" s="218">
        <f>IF(N212="zákl. přenesená",J212,0)</f>
        <v>0</v>
      </c>
      <c r="BH212" s="218">
        <f>IF(N212="sníž. přenesená",J212,0)</f>
        <v>0</v>
      </c>
      <c r="BI212" s="218">
        <f>IF(N212="nulová",J212,0)</f>
        <v>0</v>
      </c>
      <c r="BJ212" s="18" t="s">
        <v>80</v>
      </c>
      <c r="BK212" s="218">
        <f>ROUND(I212*H212,2)</f>
        <v>0</v>
      </c>
      <c r="BL212" s="18" t="s">
        <v>153</v>
      </c>
      <c r="BM212" s="217" t="s">
        <v>290</v>
      </c>
    </row>
    <row r="213" s="2" customFormat="1">
      <c r="A213" s="39"/>
      <c r="B213" s="40"/>
      <c r="C213" s="41"/>
      <c r="D213" s="219" t="s">
        <v>155</v>
      </c>
      <c r="E213" s="41"/>
      <c r="F213" s="220" t="s">
        <v>291</v>
      </c>
      <c r="G213" s="41"/>
      <c r="H213" s="41"/>
      <c r="I213" s="221"/>
      <c r="J213" s="41"/>
      <c r="K213" s="41"/>
      <c r="L213" s="45"/>
      <c r="M213" s="222"/>
      <c r="N213" s="223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155</v>
      </c>
      <c r="AU213" s="18" t="s">
        <v>82</v>
      </c>
    </row>
    <row r="214" s="13" customFormat="1">
      <c r="A214" s="13"/>
      <c r="B214" s="226"/>
      <c r="C214" s="227"/>
      <c r="D214" s="224" t="s">
        <v>159</v>
      </c>
      <c r="E214" s="228" t="s">
        <v>19</v>
      </c>
      <c r="F214" s="229" t="s">
        <v>251</v>
      </c>
      <c r="G214" s="227"/>
      <c r="H214" s="228" t="s">
        <v>19</v>
      </c>
      <c r="I214" s="230"/>
      <c r="J214" s="227"/>
      <c r="K214" s="227"/>
      <c r="L214" s="231"/>
      <c r="M214" s="232"/>
      <c r="N214" s="233"/>
      <c r="O214" s="233"/>
      <c r="P214" s="233"/>
      <c r="Q214" s="233"/>
      <c r="R214" s="233"/>
      <c r="S214" s="233"/>
      <c r="T214" s="23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5" t="s">
        <v>159</v>
      </c>
      <c r="AU214" s="235" t="s">
        <v>82</v>
      </c>
      <c r="AV214" s="13" t="s">
        <v>80</v>
      </c>
      <c r="AW214" s="13" t="s">
        <v>33</v>
      </c>
      <c r="AX214" s="13" t="s">
        <v>72</v>
      </c>
      <c r="AY214" s="235" t="s">
        <v>146</v>
      </c>
    </row>
    <row r="215" s="14" customFormat="1">
      <c r="A215" s="14"/>
      <c r="B215" s="236"/>
      <c r="C215" s="237"/>
      <c r="D215" s="224" t="s">
        <v>159</v>
      </c>
      <c r="E215" s="238" t="s">
        <v>19</v>
      </c>
      <c r="F215" s="239" t="s">
        <v>161</v>
      </c>
      <c r="G215" s="237"/>
      <c r="H215" s="240">
        <v>1160</v>
      </c>
      <c r="I215" s="241"/>
      <c r="J215" s="237"/>
      <c r="K215" s="237"/>
      <c r="L215" s="242"/>
      <c r="M215" s="243"/>
      <c r="N215" s="244"/>
      <c r="O215" s="244"/>
      <c r="P215" s="244"/>
      <c r="Q215" s="244"/>
      <c r="R215" s="244"/>
      <c r="S215" s="244"/>
      <c r="T215" s="24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6" t="s">
        <v>159</v>
      </c>
      <c r="AU215" s="246" t="s">
        <v>82</v>
      </c>
      <c r="AV215" s="14" t="s">
        <v>82</v>
      </c>
      <c r="AW215" s="14" t="s">
        <v>33</v>
      </c>
      <c r="AX215" s="14" t="s">
        <v>72</v>
      </c>
      <c r="AY215" s="246" t="s">
        <v>146</v>
      </c>
    </row>
    <row r="216" s="15" customFormat="1">
      <c r="A216" s="15"/>
      <c r="B216" s="247"/>
      <c r="C216" s="248"/>
      <c r="D216" s="224" t="s">
        <v>159</v>
      </c>
      <c r="E216" s="249" t="s">
        <v>19</v>
      </c>
      <c r="F216" s="250" t="s">
        <v>162</v>
      </c>
      <c r="G216" s="248"/>
      <c r="H216" s="251">
        <v>1160</v>
      </c>
      <c r="I216" s="252"/>
      <c r="J216" s="248"/>
      <c r="K216" s="248"/>
      <c r="L216" s="253"/>
      <c r="M216" s="254"/>
      <c r="N216" s="255"/>
      <c r="O216" s="255"/>
      <c r="P216" s="255"/>
      <c r="Q216" s="255"/>
      <c r="R216" s="255"/>
      <c r="S216" s="255"/>
      <c r="T216" s="256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T216" s="257" t="s">
        <v>159</v>
      </c>
      <c r="AU216" s="257" t="s">
        <v>82</v>
      </c>
      <c r="AV216" s="15" t="s">
        <v>153</v>
      </c>
      <c r="AW216" s="15" t="s">
        <v>33</v>
      </c>
      <c r="AX216" s="15" t="s">
        <v>80</v>
      </c>
      <c r="AY216" s="257" t="s">
        <v>146</v>
      </c>
    </row>
    <row r="217" s="2" customFormat="1" ht="16.5" customHeight="1">
      <c r="A217" s="39"/>
      <c r="B217" s="40"/>
      <c r="C217" s="206" t="s">
        <v>7</v>
      </c>
      <c r="D217" s="206" t="s">
        <v>148</v>
      </c>
      <c r="E217" s="207" t="s">
        <v>292</v>
      </c>
      <c r="F217" s="208" t="s">
        <v>293</v>
      </c>
      <c r="G217" s="209" t="s">
        <v>151</v>
      </c>
      <c r="H217" s="210">
        <v>1160</v>
      </c>
      <c r="I217" s="211"/>
      <c r="J217" s="212">
        <f>ROUND(I217*H217,2)</f>
        <v>0</v>
      </c>
      <c r="K217" s="208" t="s">
        <v>152</v>
      </c>
      <c r="L217" s="45"/>
      <c r="M217" s="213" t="s">
        <v>19</v>
      </c>
      <c r="N217" s="214" t="s">
        <v>43</v>
      </c>
      <c r="O217" s="85"/>
      <c r="P217" s="215">
        <f>O217*H217</f>
        <v>0</v>
      </c>
      <c r="Q217" s="215">
        <v>0</v>
      </c>
      <c r="R217" s="215">
        <f>Q217*H217</f>
        <v>0</v>
      </c>
      <c r="S217" s="215">
        <v>0</v>
      </c>
      <c r="T217" s="216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7" t="s">
        <v>153</v>
      </c>
      <c r="AT217" s="217" t="s">
        <v>148</v>
      </c>
      <c r="AU217" s="217" t="s">
        <v>82</v>
      </c>
      <c r="AY217" s="18" t="s">
        <v>146</v>
      </c>
      <c r="BE217" s="218">
        <f>IF(N217="základní",J217,0)</f>
        <v>0</v>
      </c>
      <c r="BF217" s="218">
        <f>IF(N217="snížená",J217,0)</f>
        <v>0</v>
      </c>
      <c r="BG217" s="218">
        <f>IF(N217="zákl. přenesená",J217,0)</f>
        <v>0</v>
      </c>
      <c r="BH217" s="218">
        <f>IF(N217="sníž. přenesená",J217,0)</f>
        <v>0</v>
      </c>
      <c r="BI217" s="218">
        <f>IF(N217="nulová",J217,0)</f>
        <v>0</v>
      </c>
      <c r="BJ217" s="18" t="s">
        <v>80</v>
      </c>
      <c r="BK217" s="218">
        <f>ROUND(I217*H217,2)</f>
        <v>0</v>
      </c>
      <c r="BL217" s="18" t="s">
        <v>153</v>
      </c>
      <c r="BM217" s="217" t="s">
        <v>294</v>
      </c>
    </row>
    <row r="218" s="2" customFormat="1">
      <c r="A218" s="39"/>
      <c r="B218" s="40"/>
      <c r="C218" s="41"/>
      <c r="D218" s="219" t="s">
        <v>155</v>
      </c>
      <c r="E218" s="41"/>
      <c r="F218" s="220" t="s">
        <v>295</v>
      </c>
      <c r="G218" s="41"/>
      <c r="H218" s="41"/>
      <c r="I218" s="221"/>
      <c r="J218" s="41"/>
      <c r="K218" s="41"/>
      <c r="L218" s="45"/>
      <c r="M218" s="222"/>
      <c r="N218" s="223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155</v>
      </c>
      <c r="AU218" s="18" t="s">
        <v>82</v>
      </c>
    </row>
    <row r="219" s="13" customFormat="1">
      <c r="A219" s="13"/>
      <c r="B219" s="226"/>
      <c r="C219" s="227"/>
      <c r="D219" s="224" t="s">
        <v>159</v>
      </c>
      <c r="E219" s="228" t="s">
        <v>19</v>
      </c>
      <c r="F219" s="229" t="s">
        <v>251</v>
      </c>
      <c r="G219" s="227"/>
      <c r="H219" s="228" t="s">
        <v>19</v>
      </c>
      <c r="I219" s="230"/>
      <c r="J219" s="227"/>
      <c r="K219" s="227"/>
      <c r="L219" s="231"/>
      <c r="M219" s="232"/>
      <c r="N219" s="233"/>
      <c r="O219" s="233"/>
      <c r="P219" s="233"/>
      <c r="Q219" s="233"/>
      <c r="R219" s="233"/>
      <c r="S219" s="233"/>
      <c r="T219" s="23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5" t="s">
        <v>159</v>
      </c>
      <c r="AU219" s="235" t="s">
        <v>82</v>
      </c>
      <c r="AV219" s="13" t="s">
        <v>80</v>
      </c>
      <c r="AW219" s="13" t="s">
        <v>33</v>
      </c>
      <c r="AX219" s="13" t="s">
        <v>72</v>
      </c>
      <c r="AY219" s="235" t="s">
        <v>146</v>
      </c>
    </row>
    <row r="220" s="14" customFormat="1">
      <c r="A220" s="14"/>
      <c r="B220" s="236"/>
      <c r="C220" s="237"/>
      <c r="D220" s="224" t="s">
        <v>159</v>
      </c>
      <c r="E220" s="238" t="s">
        <v>19</v>
      </c>
      <c r="F220" s="239" t="s">
        <v>161</v>
      </c>
      <c r="G220" s="237"/>
      <c r="H220" s="240">
        <v>1160</v>
      </c>
      <c r="I220" s="241"/>
      <c r="J220" s="237"/>
      <c r="K220" s="237"/>
      <c r="L220" s="242"/>
      <c r="M220" s="243"/>
      <c r="N220" s="244"/>
      <c r="O220" s="244"/>
      <c r="P220" s="244"/>
      <c r="Q220" s="244"/>
      <c r="R220" s="244"/>
      <c r="S220" s="244"/>
      <c r="T220" s="245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6" t="s">
        <v>159</v>
      </c>
      <c r="AU220" s="246" t="s">
        <v>82</v>
      </c>
      <c r="AV220" s="14" t="s">
        <v>82</v>
      </c>
      <c r="AW220" s="14" t="s">
        <v>33</v>
      </c>
      <c r="AX220" s="14" t="s">
        <v>72</v>
      </c>
      <c r="AY220" s="246" t="s">
        <v>146</v>
      </c>
    </row>
    <row r="221" s="15" customFormat="1">
      <c r="A221" s="15"/>
      <c r="B221" s="247"/>
      <c r="C221" s="248"/>
      <c r="D221" s="224" t="s">
        <v>159</v>
      </c>
      <c r="E221" s="249" t="s">
        <v>19</v>
      </c>
      <c r="F221" s="250" t="s">
        <v>162</v>
      </c>
      <c r="G221" s="248"/>
      <c r="H221" s="251">
        <v>1160</v>
      </c>
      <c r="I221" s="252"/>
      <c r="J221" s="248"/>
      <c r="K221" s="248"/>
      <c r="L221" s="253"/>
      <c r="M221" s="254"/>
      <c r="N221" s="255"/>
      <c r="O221" s="255"/>
      <c r="P221" s="255"/>
      <c r="Q221" s="255"/>
      <c r="R221" s="255"/>
      <c r="S221" s="255"/>
      <c r="T221" s="256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57" t="s">
        <v>159</v>
      </c>
      <c r="AU221" s="257" t="s">
        <v>82</v>
      </c>
      <c r="AV221" s="15" t="s">
        <v>153</v>
      </c>
      <c r="AW221" s="15" t="s">
        <v>33</v>
      </c>
      <c r="AX221" s="15" t="s">
        <v>80</v>
      </c>
      <c r="AY221" s="257" t="s">
        <v>146</v>
      </c>
    </row>
    <row r="222" s="2" customFormat="1" ht="24.15" customHeight="1">
      <c r="A222" s="39"/>
      <c r="B222" s="40"/>
      <c r="C222" s="206" t="s">
        <v>296</v>
      </c>
      <c r="D222" s="206" t="s">
        <v>148</v>
      </c>
      <c r="E222" s="207" t="s">
        <v>297</v>
      </c>
      <c r="F222" s="208" t="s">
        <v>298</v>
      </c>
      <c r="G222" s="209" t="s">
        <v>151</v>
      </c>
      <c r="H222" s="210">
        <v>1160</v>
      </c>
      <c r="I222" s="211"/>
      <c r="J222" s="212">
        <f>ROUND(I222*H222,2)</f>
        <v>0</v>
      </c>
      <c r="K222" s="208" t="s">
        <v>152</v>
      </c>
      <c r="L222" s="45"/>
      <c r="M222" s="213" t="s">
        <v>19</v>
      </c>
      <c r="N222" s="214" t="s">
        <v>43</v>
      </c>
      <c r="O222" s="85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17" t="s">
        <v>153</v>
      </c>
      <c r="AT222" s="217" t="s">
        <v>148</v>
      </c>
      <c r="AU222" s="217" t="s">
        <v>82</v>
      </c>
      <c r="AY222" s="18" t="s">
        <v>146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8" t="s">
        <v>80</v>
      </c>
      <c r="BK222" s="218">
        <f>ROUND(I222*H222,2)</f>
        <v>0</v>
      </c>
      <c r="BL222" s="18" t="s">
        <v>153</v>
      </c>
      <c r="BM222" s="217" t="s">
        <v>299</v>
      </c>
    </row>
    <row r="223" s="2" customFormat="1">
      <c r="A223" s="39"/>
      <c r="B223" s="40"/>
      <c r="C223" s="41"/>
      <c r="D223" s="219" t="s">
        <v>155</v>
      </c>
      <c r="E223" s="41"/>
      <c r="F223" s="220" t="s">
        <v>300</v>
      </c>
      <c r="G223" s="41"/>
      <c r="H223" s="41"/>
      <c r="I223" s="221"/>
      <c r="J223" s="41"/>
      <c r="K223" s="41"/>
      <c r="L223" s="45"/>
      <c r="M223" s="222"/>
      <c r="N223" s="223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155</v>
      </c>
      <c r="AU223" s="18" t="s">
        <v>82</v>
      </c>
    </row>
    <row r="224" s="13" customFormat="1">
      <c r="A224" s="13"/>
      <c r="B224" s="226"/>
      <c r="C224" s="227"/>
      <c r="D224" s="224" t="s">
        <v>159</v>
      </c>
      <c r="E224" s="228" t="s">
        <v>19</v>
      </c>
      <c r="F224" s="229" t="s">
        <v>251</v>
      </c>
      <c r="G224" s="227"/>
      <c r="H224" s="228" t="s">
        <v>19</v>
      </c>
      <c r="I224" s="230"/>
      <c r="J224" s="227"/>
      <c r="K224" s="227"/>
      <c r="L224" s="231"/>
      <c r="M224" s="232"/>
      <c r="N224" s="233"/>
      <c r="O224" s="233"/>
      <c r="P224" s="233"/>
      <c r="Q224" s="233"/>
      <c r="R224" s="233"/>
      <c r="S224" s="233"/>
      <c r="T224" s="23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5" t="s">
        <v>159</v>
      </c>
      <c r="AU224" s="235" t="s">
        <v>82</v>
      </c>
      <c r="AV224" s="13" t="s">
        <v>80</v>
      </c>
      <c r="AW224" s="13" t="s">
        <v>33</v>
      </c>
      <c r="AX224" s="13" t="s">
        <v>72</v>
      </c>
      <c r="AY224" s="235" t="s">
        <v>146</v>
      </c>
    </row>
    <row r="225" s="14" customFormat="1">
      <c r="A225" s="14"/>
      <c r="B225" s="236"/>
      <c r="C225" s="237"/>
      <c r="D225" s="224" t="s">
        <v>159</v>
      </c>
      <c r="E225" s="238" t="s">
        <v>19</v>
      </c>
      <c r="F225" s="239" t="s">
        <v>161</v>
      </c>
      <c r="G225" s="237"/>
      <c r="H225" s="240">
        <v>1160</v>
      </c>
      <c r="I225" s="241"/>
      <c r="J225" s="237"/>
      <c r="K225" s="237"/>
      <c r="L225" s="242"/>
      <c r="M225" s="243"/>
      <c r="N225" s="244"/>
      <c r="O225" s="244"/>
      <c r="P225" s="244"/>
      <c r="Q225" s="244"/>
      <c r="R225" s="244"/>
      <c r="S225" s="244"/>
      <c r="T225" s="24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6" t="s">
        <v>159</v>
      </c>
      <c r="AU225" s="246" t="s">
        <v>82</v>
      </c>
      <c r="AV225" s="14" t="s">
        <v>82</v>
      </c>
      <c r="AW225" s="14" t="s">
        <v>33</v>
      </c>
      <c r="AX225" s="14" t="s">
        <v>72</v>
      </c>
      <c r="AY225" s="246" t="s">
        <v>146</v>
      </c>
    </row>
    <row r="226" s="15" customFormat="1">
      <c r="A226" s="15"/>
      <c r="B226" s="247"/>
      <c r="C226" s="248"/>
      <c r="D226" s="224" t="s">
        <v>159</v>
      </c>
      <c r="E226" s="249" t="s">
        <v>19</v>
      </c>
      <c r="F226" s="250" t="s">
        <v>162</v>
      </c>
      <c r="G226" s="248"/>
      <c r="H226" s="251">
        <v>1160</v>
      </c>
      <c r="I226" s="252"/>
      <c r="J226" s="248"/>
      <c r="K226" s="248"/>
      <c r="L226" s="253"/>
      <c r="M226" s="254"/>
      <c r="N226" s="255"/>
      <c r="O226" s="255"/>
      <c r="P226" s="255"/>
      <c r="Q226" s="255"/>
      <c r="R226" s="255"/>
      <c r="S226" s="255"/>
      <c r="T226" s="256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57" t="s">
        <v>159</v>
      </c>
      <c r="AU226" s="257" t="s">
        <v>82</v>
      </c>
      <c r="AV226" s="15" t="s">
        <v>153</v>
      </c>
      <c r="AW226" s="15" t="s">
        <v>33</v>
      </c>
      <c r="AX226" s="15" t="s">
        <v>80</v>
      </c>
      <c r="AY226" s="257" t="s">
        <v>146</v>
      </c>
    </row>
    <row r="227" s="2" customFormat="1" ht="37.8" customHeight="1">
      <c r="A227" s="39"/>
      <c r="B227" s="40"/>
      <c r="C227" s="206" t="s">
        <v>301</v>
      </c>
      <c r="D227" s="206" t="s">
        <v>148</v>
      </c>
      <c r="E227" s="207" t="s">
        <v>302</v>
      </c>
      <c r="F227" s="208" t="s">
        <v>303</v>
      </c>
      <c r="G227" s="209" t="s">
        <v>151</v>
      </c>
      <c r="H227" s="210">
        <v>462</v>
      </c>
      <c r="I227" s="211"/>
      <c r="J227" s="212">
        <f>ROUND(I227*H227,2)</f>
        <v>0</v>
      </c>
      <c r="K227" s="208" t="s">
        <v>152</v>
      </c>
      <c r="L227" s="45"/>
      <c r="M227" s="213" t="s">
        <v>19</v>
      </c>
      <c r="N227" s="214" t="s">
        <v>43</v>
      </c>
      <c r="O227" s="85"/>
      <c r="P227" s="215">
        <f>O227*H227</f>
        <v>0</v>
      </c>
      <c r="Q227" s="215">
        <v>0.089219999999999994</v>
      </c>
      <c r="R227" s="215">
        <f>Q227*H227</f>
        <v>41.219639999999998</v>
      </c>
      <c r="S227" s="215">
        <v>0</v>
      </c>
      <c r="T227" s="216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17" t="s">
        <v>153</v>
      </c>
      <c r="AT227" s="217" t="s">
        <v>148</v>
      </c>
      <c r="AU227" s="217" t="s">
        <v>82</v>
      </c>
      <c r="AY227" s="18" t="s">
        <v>146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8" t="s">
        <v>80</v>
      </c>
      <c r="BK227" s="218">
        <f>ROUND(I227*H227,2)</f>
        <v>0</v>
      </c>
      <c r="BL227" s="18" t="s">
        <v>153</v>
      </c>
      <c r="BM227" s="217" t="s">
        <v>304</v>
      </c>
    </row>
    <row r="228" s="2" customFormat="1">
      <c r="A228" s="39"/>
      <c r="B228" s="40"/>
      <c r="C228" s="41"/>
      <c r="D228" s="219" t="s">
        <v>155</v>
      </c>
      <c r="E228" s="41"/>
      <c r="F228" s="220" t="s">
        <v>305</v>
      </c>
      <c r="G228" s="41"/>
      <c r="H228" s="41"/>
      <c r="I228" s="221"/>
      <c r="J228" s="41"/>
      <c r="K228" s="41"/>
      <c r="L228" s="45"/>
      <c r="M228" s="222"/>
      <c r="N228" s="223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155</v>
      </c>
      <c r="AU228" s="18" t="s">
        <v>82</v>
      </c>
    </row>
    <row r="229" s="13" customFormat="1">
      <c r="A229" s="13"/>
      <c r="B229" s="226"/>
      <c r="C229" s="227"/>
      <c r="D229" s="224" t="s">
        <v>159</v>
      </c>
      <c r="E229" s="228" t="s">
        <v>19</v>
      </c>
      <c r="F229" s="229" t="s">
        <v>253</v>
      </c>
      <c r="G229" s="227"/>
      <c r="H229" s="228" t="s">
        <v>19</v>
      </c>
      <c r="I229" s="230"/>
      <c r="J229" s="227"/>
      <c r="K229" s="227"/>
      <c r="L229" s="231"/>
      <c r="M229" s="232"/>
      <c r="N229" s="233"/>
      <c r="O229" s="233"/>
      <c r="P229" s="233"/>
      <c r="Q229" s="233"/>
      <c r="R229" s="233"/>
      <c r="S229" s="233"/>
      <c r="T229" s="23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5" t="s">
        <v>159</v>
      </c>
      <c r="AU229" s="235" t="s">
        <v>82</v>
      </c>
      <c r="AV229" s="13" t="s">
        <v>80</v>
      </c>
      <c r="AW229" s="13" t="s">
        <v>33</v>
      </c>
      <c r="AX229" s="13" t="s">
        <v>72</v>
      </c>
      <c r="AY229" s="235" t="s">
        <v>146</v>
      </c>
    </row>
    <row r="230" s="14" customFormat="1">
      <c r="A230" s="14"/>
      <c r="B230" s="236"/>
      <c r="C230" s="237"/>
      <c r="D230" s="224" t="s">
        <v>159</v>
      </c>
      <c r="E230" s="238" t="s">
        <v>19</v>
      </c>
      <c r="F230" s="239" t="s">
        <v>254</v>
      </c>
      <c r="G230" s="237"/>
      <c r="H230" s="240">
        <v>462</v>
      </c>
      <c r="I230" s="241"/>
      <c r="J230" s="237"/>
      <c r="K230" s="237"/>
      <c r="L230" s="242"/>
      <c r="M230" s="243"/>
      <c r="N230" s="244"/>
      <c r="O230" s="244"/>
      <c r="P230" s="244"/>
      <c r="Q230" s="244"/>
      <c r="R230" s="244"/>
      <c r="S230" s="244"/>
      <c r="T230" s="245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6" t="s">
        <v>159</v>
      </c>
      <c r="AU230" s="246" t="s">
        <v>82</v>
      </c>
      <c r="AV230" s="14" t="s">
        <v>82</v>
      </c>
      <c r="AW230" s="14" t="s">
        <v>33</v>
      </c>
      <c r="AX230" s="14" t="s">
        <v>72</v>
      </c>
      <c r="AY230" s="246" t="s">
        <v>146</v>
      </c>
    </row>
    <row r="231" s="15" customFormat="1">
      <c r="A231" s="15"/>
      <c r="B231" s="247"/>
      <c r="C231" s="248"/>
      <c r="D231" s="224" t="s">
        <v>159</v>
      </c>
      <c r="E231" s="249" t="s">
        <v>19</v>
      </c>
      <c r="F231" s="250" t="s">
        <v>162</v>
      </c>
      <c r="G231" s="248"/>
      <c r="H231" s="251">
        <v>462</v>
      </c>
      <c r="I231" s="252"/>
      <c r="J231" s="248"/>
      <c r="K231" s="248"/>
      <c r="L231" s="253"/>
      <c r="M231" s="254"/>
      <c r="N231" s="255"/>
      <c r="O231" s="255"/>
      <c r="P231" s="255"/>
      <c r="Q231" s="255"/>
      <c r="R231" s="255"/>
      <c r="S231" s="255"/>
      <c r="T231" s="256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57" t="s">
        <v>159</v>
      </c>
      <c r="AU231" s="257" t="s">
        <v>82</v>
      </c>
      <c r="AV231" s="15" t="s">
        <v>153</v>
      </c>
      <c r="AW231" s="15" t="s">
        <v>33</v>
      </c>
      <c r="AX231" s="15" t="s">
        <v>80</v>
      </c>
      <c r="AY231" s="257" t="s">
        <v>146</v>
      </c>
    </row>
    <row r="232" s="2" customFormat="1" ht="16.5" customHeight="1">
      <c r="A232" s="39"/>
      <c r="B232" s="40"/>
      <c r="C232" s="258" t="s">
        <v>306</v>
      </c>
      <c r="D232" s="258" t="s">
        <v>228</v>
      </c>
      <c r="E232" s="259" t="s">
        <v>307</v>
      </c>
      <c r="F232" s="260" t="s">
        <v>308</v>
      </c>
      <c r="G232" s="261" t="s">
        <v>151</v>
      </c>
      <c r="H232" s="262">
        <v>465.12</v>
      </c>
      <c r="I232" s="263"/>
      <c r="J232" s="264">
        <f>ROUND(I232*H232,2)</f>
        <v>0</v>
      </c>
      <c r="K232" s="260" t="s">
        <v>152</v>
      </c>
      <c r="L232" s="265"/>
      <c r="M232" s="266" t="s">
        <v>19</v>
      </c>
      <c r="N232" s="267" t="s">
        <v>43</v>
      </c>
      <c r="O232" s="85"/>
      <c r="P232" s="215">
        <f>O232*H232</f>
        <v>0</v>
      </c>
      <c r="Q232" s="215">
        <v>0.13200000000000001</v>
      </c>
      <c r="R232" s="215">
        <f>Q232*H232</f>
        <v>61.395840000000007</v>
      </c>
      <c r="S232" s="215">
        <v>0</v>
      </c>
      <c r="T232" s="216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7" t="s">
        <v>208</v>
      </c>
      <c r="AT232" s="217" t="s">
        <v>228</v>
      </c>
      <c r="AU232" s="217" t="s">
        <v>82</v>
      </c>
      <c r="AY232" s="18" t="s">
        <v>146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8" t="s">
        <v>80</v>
      </c>
      <c r="BK232" s="218">
        <f>ROUND(I232*H232,2)</f>
        <v>0</v>
      </c>
      <c r="BL232" s="18" t="s">
        <v>153</v>
      </c>
      <c r="BM232" s="217" t="s">
        <v>309</v>
      </c>
    </row>
    <row r="233" s="13" customFormat="1">
      <c r="A233" s="13"/>
      <c r="B233" s="226"/>
      <c r="C233" s="227"/>
      <c r="D233" s="224" t="s">
        <v>159</v>
      </c>
      <c r="E233" s="228" t="s">
        <v>19</v>
      </c>
      <c r="F233" s="229" t="s">
        <v>310</v>
      </c>
      <c r="G233" s="227"/>
      <c r="H233" s="228" t="s">
        <v>19</v>
      </c>
      <c r="I233" s="230"/>
      <c r="J233" s="227"/>
      <c r="K233" s="227"/>
      <c r="L233" s="231"/>
      <c r="M233" s="232"/>
      <c r="N233" s="233"/>
      <c r="O233" s="233"/>
      <c r="P233" s="233"/>
      <c r="Q233" s="233"/>
      <c r="R233" s="233"/>
      <c r="S233" s="233"/>
      <c r="T233" s="23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5" t="s">
        <v>159</v>
      </c>
      <c r="AU233" s="235" t="s">
        <v>82</v>
      </c>
      <c r="AV233" s="13" t="s">
        <v>80</v>
      </c>
      <c r="AW233" s="13" t="s">
        <v>33</v>
      </c>
      <c r="AX233" s="13" t="s">
        <v>72</v>
      </c>
      <c r="AY233" s="235" t="s">
        <v>146</v>
      </c>
    </row>
    <row r="234" s="14" customFormat="1">
      <c r="A234" s="14"/>
      <c r="B234" s="236"/>
      <c r="C234" s="237"/>
      <c r="D234" s="224" t="s">
        <v>159</v>
      </c>
      <c r="E234" s="238" t="s">
        <v>19</v>
      </c>
      <c r="F234" s="239" t="s">
        <v>311</v>
      </c>
      <c r="G234" s="237"/>
      <c r="H234" s="240">
        <v>465.12</v>
      </c>
      <c r="I234" s="241"/>
      <c r="J234" s="237"/>
      <c r="K234" s="237"/>
      <c r="L234" s="242"/>
      <c r="M234" s="243"/>
      <c r="N234" s="244"/>
      <c r="O234" s="244"/>
      <c r="P234" s="244"/>
      <c r="Q234" s="244"/>
      <c r="R234" s="244"/>
      <c r="S234" s="244"/>
      <c r="T234" s="245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6" t="s">
        <v>159</v>
      </c>
      <c r="AU234" s="246" t="s">
        <v>82</v>
      </c>
      <c r="AV234" s="14" t="s">
        <v>82</v>
      </c>
      <c r="AW234" s="14" t="s">
        <v>33</v>
      </c>
      <c r="AX234" s="14" t="s">
        <v>72</v>
      </c>
      <c r="AY234" s="246" t="s">
        <v>146</v>
      </c>
    </row>
    <row r="235" s="15" customFormat="1">
      <c r="A235" s="15"/>
      <c r="B235" s="247"/>
      <c r="C235" s="248"/>
      <c r="D235" s="224" t="s">
        <v>159</v>
      </c>
      <c r="E235" s="249" t="s">
        <v>19</v>
      </c>
      <c r="F235" s="250" t="s">
        <v>162</v>
      </c>
      <c r="G235" s="248"/>
      <c r="H235" s="251">
        <v>465.12</v>
      </c>
      <c r="I235" s="252"/>
      <c r="J235" s="248"/>
      <c r="K235" s="248"/>
      <c r="L235" s="253"/>
      <c r="M235" s="254"/>
      <c r="N235" s="255"/>
      <c r="O235" s="255"/>
      <c r="P235" s="255"/>
      <c r="Q235" s="255"/>
      <c r="R235" s="255"/>
      <c r="S235" s="255"/>
      <c r="T235" s="256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57" t="s">
        <v>159</v>
      </c>
      <c r="AU235" s="257" t="s">
        <v>82</v>
      </c>
      <c r="AV235" s="15" t="s">
        <v>153</v>
      </c>
      <c r="AW235" s="15" t="s">
        <v>33</v>
      </c>
      <c r="AX235" s="15" t="s">
        <v>80</v>
      </c>
      <c r="AY235" s="257" t="s">
        <v>146</v>
      </c>
    </row>
    <row r="236" s="2" customFormat="1" ht="16.5" customHeight="1">
      <c r="A236" s="39"/>
      <c r="B236" s="40"/>
      <c r="C236" s="258" t="s">
        <v>312</v>
      </c>
      <c r="D236" s="258" t="s">
        <v>228</v>
      </c>
      <c r="E236" s="259" t="s">
        <v>313</v>
      </c>
      <c r="F236" s="260" t="s">
        <v>314</v>
      </c>
      <c r="G236" s="261" t="s">
        <v>151</v>
      </c>
      <c r="H236" s="262">
        <v>6.1200000000000001</v>
      </c>
      <c r="I236" s="263"/>
      <c r="J236" s="264">
        <f>ROUND(I236*H236,2)</f>
        <v>0</v>
      </c>
      <c r="K236" s="260" t="s">
        <v>152</v>
      </c>
      <c r="L236" s="265"/>
      <c r="M236" s="266" t="s">
        <v>19</v>
      </c>
      <c r="N236" s="267" t="s">
        <v>43</v>
      </c>
      <c r="O236" s="85"/>
      <c r="P236" s="215">
        <f>O236*H236</f>
        <v>0</v>
      </c>
      <c r="Q236" s="215">
        <v>0.13100000000000001</v>
      </c>
      <c r="R236" s="215">
        <f>Q236*H236</f>
        <v>0.8017200000000001</v>
      </c>
      <c r="S236" s="215">
        <v>0</v>
      </c>
      <c r="T236" s="216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17" t="s">
        <v>208</v>
      </c>
      <c r="AT236" s="217" t="s">
        <v>228</v>
      </c>
      <c r="AU236" s="217" t="s">
        <v>82</v>
      </c>
      <c r="AY236" s="18" t="s">
        <v>146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8" t="s">
        <v>80</v>
      </c>
      <c r="BK236" s="218">
        <f>ROUND(I236*H236,2)</f>
        <v>0</v>
      </c>
      <c r="BL236" s="18" t="s">
        <v>153</v>
      </c>
      <c r="BM236" s="217" t="s">
        <v>315</v>
      </c>
    </row>
    <row r="237" s="13" customFormat="1">
      <c r="A237" s="13"/>
      <c r="B237" s="226"/>
      <c r="C237" s="227"/>
      <c r="D237" s="224" t="s">
        <v>159</v>
      </c>
      <c r="E237" s="228" t="s">
        <v>19</v>
      </c>
      <c r="F237" s="229" t="s">
        <v>316</v>
      </c>
      <c r="G237" s="227"/>
      <c r="H237" s="228" t="s">
        <v>19</v>
      </c>
      <c r="I237" s="230"/>
      <c r="J237" s="227"/>
      <c r="K237" s="227"/>
      <c r="L237" s="231"/>
      <c r="M237" s="232"/>
      <c r="N237" s="233"/>
      <c r="O237" s="233"/>
      <c r="P237" s="233"/>
      <c r="Q237" s="233"/>
      <c r="R237" s="233"/>
      <c r="S237" s="233"/>
      <c r="T237" s="23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5" t="s">
        <v>159</v>
      </c>
      <c r="AU237" s="235" t="s">
        <v>82</v>
      </c>
      <c r="AV237" s="13" t="s">
        <v>80</v>
      </c>
      <c r="AW237" s="13" t="s">
        <v>33</v>
      </c>
      <c r="AX237" s="13" t="s">
        <v>72</v>
      </c>
      <c r="AY237" s="235" t="s">
        <v>146</v>
      </c>
    </row>
    <row r="238" s="14" customFormat="1">
      <c r="A238" s="14"/>
      <c r="B238" s="236"/>
      <c r="C238" s="237"/>
      <c r="D238" s="224" t="s">
        <v>159</v>
      </c>
      <c r="E238" s="238" t="s">
        <v>19</v>
      </c>
      <c r="F238" s="239" t="s">
        <v>317</v>
      </c>
      <c r="G238" s="237"/>
      <c r="H238" s="240">
        <v>6.1200000000000001</v>
      </c>
      <c r="I238" s="241"/>
      <c r="J238" s="237"/>
      <c r="K238" s="237"/>
      <c r="L238" s="242"/>
      <c r="M238" s="243"/>
      <c r="N238" s="244"/>
      <c r="O238" s="244"/>
      <c r="P238" s="244"/>
      <c r="Q238" s="244"/>
      <c r="R238" s="244"/>
      <c r="S238" s="244"/>
      <c r="T238" s="24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6" t="s">
        <v>159</v>
      </c>
      <c r="AU238" s="246" t="s">
        <v>82</v>
      </c>
      <c r="AV238" s="14" t="s">
        <v>82</v>
      </c>
      <c r="AW238" s="14" t="s">
        <v>33</v>
      </c>
      <c r="AX238" s="14" t="s">
        <v>72</v>
      </c>
      <c r="AY238" s="246" t="s">
        <v>146</v>
      </c>
    </row>
    <row r="239" s="15" customFormat="1">
      <c r="A239" s="15"/>
      <c r="B239" s="247"/>
      <c r="C239" s="248"/>
      <c r="D239" s="224" t="s">
        <v>159</v>
      </c>
      <c r="E239" s="249" t="s">
        <v>19</v>
      </c>
      <c r="F239" s="250" t="s">
        <v>162</v>
      </c>
      <c r="G239" s="248"/>
      <c r="H239" s="251">
        <v>6.1200000000000001</v>
      </c>
      <c r="I239" s="252"/>
      <c r="J239" s="248"/>
      <c r="K239" s="248"/>
      <c r="L239" s="253"/>
      <c r="M239" s="254"/>
      <c r="N239" s="255"/>
      <c r="O239" s="255"/>
      <c r="P239" s="255"/>
      <c r="Q239" s="255"/>
      <c r="R239" s="255"/>
      <c r="S239" s="255"/>
      <c r="T239" s="256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57" t="s">
        <v>159</v>
      </c>
      <c r="AU239" s="257" t="s">
        <v>82</v>
      </c>
      <c r="AV239" s="15" t="s">
        <v>153</v>
      </c>
      <c r="AW239" s="15" t="s">
        <v>33</v>
      </c>
      <c r="AX239" s="15" t="s">
        <v>80</v>
      </c>
      <c r="AY239" s="257" t="s">
        <v>146</v>
      </c>
    </row>
    <row r="240" s="2" customFormat="1" ht="37.8" customHeight="1">
      <c r="A240" s="39"/>
      <c r="B240" s="40"/>
      <c r="C240" s="206" t="s">
        <v>318</v>
      </c>
      <c r="D240" s="206" t="s">
        <v>148</v>
      </c>
      <c r="E240" s="207" t="s">
        <v>319</v>
      </c>
      <c r="F240" s="208" t="s">
        <v>320</v>
      </c>
      <c r="G240" s="209" t="s">
        <v>151</v>
      </c>
      <c r="H240" s="210">
        <v>189</v>
      </c>
      <c r="I240" s="211"/>
      <c r="J240" s="212">
        <f>ROUND(I240*H240,2)</f>
        <v>0</v>
      </c>
      <c r="K240" s="208" t="s">
        <v>152</v>
      </c>
      <c r="L240" s="45"/>
      <c r="M240" s="213" t="s">
        <v>19</v>
      </c>
      <c r="N240" s="214" t="s">
        <v>43</v>
      </c>
      <c r="O240" s="85"/>
      <c r="P240" s="215">
        <f>O240*H240</f>
        <v>0</v>
      </c>
      <c r="Q240" s="215">
        <v>0.11162</v>
      </c>
      <c r="R240" s="215">
        <f>Q240*H240</f>
        <v>21.09618</v>
      </c>
      <c r="S240" s="215">
        <v>0</v>
      </c>
      <c r="T240" s="216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7" t="s">
        <v>153</v>
      </c>
      <c r="AT240" s="217" t="s">
        <v>148</v>
      </c>
      <c r="AU240" s="217" t="s">
        <v>82</v>
      </c>
      <c r="AY240" s="18" t="s">
        <v>146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8" t="s">
        <v>80</v>
      </c>
      <c r="BK240" s="218">
        <f>ROUND(I240*H240,2)</f>
        <v>0</v>
      </c>
      <c r="BL240" s="18" t="s">
        <v>153</v>
      </c>
      <c r="BM240" s="217" t="s">
        <v>321</v>
      </c>
    </row>
    <row r="241" s="2" customFormat="1">
      <c r="A241" s="39"/>
      <c r="B241" s="40"/>
      <c r="C241" s="41"/>
      <c r="D241" s="219" t="s">
        <v>155</v>
      </c>
      <c r="E241" s="41"/>
      <c r="F241" s="220" t="s">
        <v>322</v>
      </c>
      <c r="G241" s="41"/>
      <c r="H241" s="41"/>
      <c r="I241" s="221"/>
      <c r="J241" s="41"/>
      <c r="K241" s="41"/>
      <c r="L241" s="45"/>
      <c r="M241" s="222"/>
      <c r="N241" s="223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155</v>
      </c>
      <c r="AU241" s="18" t="s">
        <v>82</v>
      </c>
    </row>
    <row r="242" s="13" customFormat="1">
      <c r="A242" s="13"/>
      <c r="B242" s="226"/>
      <c r="C242" s="227"/>
      <c r="D242" s="224" t="s">
        <v>159</v>
      </c>
      <c r="E242" s="228" t="s">
        <v>19</v>
      </c>
      <c r="F242" s="229" t="s">
        <v>255</v>
      </c>
      <c r="G242" s="227"/>
      <c r="H242" s="228" t="s">
        <v>19</v>
      </c>
      <c r="I242" s="230"/>
      <c r="J242" s="227"/>
      <c r="K242" s="227"/>
      <c r="L242" s="231"/>
      <c r="M242" s="232"/>
      <c r="N242" s="233"/>
      <c r="O242" s="233"/>
      <c r="P242" s="233"/>
      <c r="Q242" s="233"/>
      <c r="R242" s="233"/>
      <c r="S242" s="233"/>
      <c r="T242" s="234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5" t="s">
        <v>159</v>
      </c>
      <c r="AU242" s="235" t="s">
        <v>82</v>
      </c>
      <c r="AV242" s="13" t="s">
        <v>80</v>
      </c>
      <c r="AW242" s="13" t="s">
        <v>33</v>
      </c>
      <c r="AX242" s="13" t="s">
        <v>72</v>
      </c>
      <c r="AY242" s="235" t="s">
        <v>146</v>
      </c>
    </row>
    <row r="243" s="14" customFormat="1">
      <c r="A243" s="14"/>
      <c r="B243" s="236"/>
      <c r="C243" s="237"/>
      <c r="D243" s="224" t="s">
        <v>159</v>
      </c>
      <c r="E243" s="238" t="s">
        <v>19</v>
      </c>
      <c r="F243" s="239" t="s">
        <v>256</v>
      </c>
      <c r="G243" s="237"/>
      <c r="H243" s="240">
        <v>189</v>
      </c>
      <c r="I243" s="241"/>
      <c r="J243" s="237"/>
      <c r="K243" s="237"/>
      <c r="L243" s="242"/>
      <c r="M243" s="243"/>
      <c r="N243" s="244"/>
      <c r="O243" s="244"/>
      <c r="P243" s="244"/>
      <c r="Q243" s="244"/>
      <c r="R243" s="244"/>
      <c r="S243" s="244"/>
      <c r="T243" s="245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6" t="s">
        <v>159</v>
      </c>
      <c r="AU243" s="246" t="s">
        <v>82</v>
      </c>
      <c r="AV243" s="14" t="s">
        <v>82</v>
      </c>
      <c r="AW243" s="14" t="s">
        <v>33</v>
      </c>
      <c r="AX243" s="14" t="s">
        <v>72</v>
      </c>
      <c r="AY243" s="246" t="s">
        <v>146</v>
      </c>
    </row>
    <row r="244" s="15" customFormat="1">
      <c r="A244" s="15"/>
      <c r="B244" s="247"/>
      <c r="C244" s="248"/>
      <c r="D244" s="224" t="s">
        <v>159</v>
      </c>
      <c r="E244" s="249" t="s">
        <v>19</v>
      </c>
      <c r="F244" s="250" t="s">
        <v>162</v>
      </c>
      <c r="G244" s="248"/>
      <c r="H244" s="251">
        <v>189</v>
      </c>
      <c r="I244" s="252"/>
      <c r="J244" s="248"/>
      <c r="K244" s="248"/>
      <c r="L244" s="253"/>
      <c r="M244" s="254"/>
      <c r="N244" s="255"/>
      <c r="O244" s="255"/>
      <c r="P244" s="255"/>
      <c r="Q244" s="255"/>
      <c r="R244" s="255"/>
      <c r="S244" s="255"/>
      <c r="T244" s="256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57" t="s">
        <v>159</v>
      </c>
      <c r="AU244" s="257" t="s">
        <v>82</v>
      </c>
      <c r="AV244" s="15" t="s">
        <v>153</v>
      </c>
      <c r="AW244" s="15" t="s">
        <v>33</v>
      </c>
      <c r="AX244" s="15" t="s">
        <v>80</v>
      </c>
      <c r="AY244" s="257" t="s">
        <v>146</v>
      </c>
    </row>
    <row r="245" s="2" customFormat="1" ht="16.5" customHeight="1">
      <c r="A245" s="39"/>
      <c r="B245" s="40"/>
      <c r="C245" s="258" t="s">
        <v>323</v>
      </c>
      <c r="D245" s="258" t="s">
        <v>228</v>
      </c>
      <c r="E245" s="259" t="s">
        <v>324</v>
      </c>
      <c r="F245" s="260" t="s">
        <v>325</v>
      </c>
      <c r="G245" s="261" t="s">
        <v>151</v>
      </c>
      <c r="H245" s="262">
        <v>137.69999999999999</v>
      </c>
      <c r="I245" s="263"/>
      <c r="J245" s="264">
        <f>ROUND(I245*H245,2)</f>
        <v>0</v>
      </c>
      <c r="K245" s="260" t="s">
        <v>152</v>
      </c>
      <c r="L245" s="265"/>
      <c r="M245" s="266" t="s">
        <v>19</v>
      </c>
      <c r="N245" s="267" t="s">
        <v>43</v>
      </c>
      <c r="O245" s="85"/>
      <c r="P245" s="215">
        <f>O245*H245</f>
        <v>0</v>
      </c>
      <c r="Q245" s="215">
        <v>0.17599999999999999</v>
      </c>
      <c r="R245" s="215">
        <f>Q245*H245</f>
        <v>24.235199999999995</v>
      </c>
      <c r="S245" s="215">
        <v>0</v>
      </c>
      <c r="T245" s="216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17" t="s">
        <v>208</v>
      </c>
      <c r="AT245" s="217" t="s">
        <v>228</v>
      </c>
      <c r="AU245" s="217" t="s">
        <v>82</v>
      </c>
      <c r="AY245" s="18" t="s">
        <v>146</v>
      </c>
      <c r="BE245" s="218">
        <f>IF(N245="základní",J245,0)</f>
        <v>0</v>
      </c>
      <c r="BF245" s="218">
        <f>IF(N245="snížená",J245,0)</f>
        <v>0</v>
      </c>
      <c r="BG245" s="218">
        <f>IF(N245="zákl. přenesená",J245,0)</f>
        <v>0</v>
      </c>
      <c r="BH245" s="218">
        <f>IF(N245="sníž. přenesená",J245,0)</f>
        <v>0</v>
      </c>
      <c r="BI245" s="218">
        <f>IF(N245="nulová",J245,0)</f>
        <v>0</v>
      </c>
      <c r="BJ245" s="18" t="s">
        <v>80</v>
      </c>
      <c r="BK245" s="218">
        <f>ROUND(I245*H245,2)</f>
        <v>0</v>
      </c>
      <c r="BL245" s="18" t="s">
        <v>153</v>
      </c>
      <c r="BM245" s="217" t="s">
        <v>326</v>
      </c>
    </row>
    <row r="246" s="13" customFormat="1">
      <c r="A246" s="13"/>
      <c r="B246" s="226"/>
      <c r="C246" s="227"/>
      <c r="D246" s="224" t="s">
        <v>159</v>
      </c>
      <c r="E246" s="228" t="s">
        <v>19</v>
      </c>
      <c r="F246" s="229" t="s">
        <v>327</v>
      </c>
      <c r="G246" s="227"/>
      <c r="H246" s="228" t="s">
        <v>19</v>
      </c>
      <c r="I246" s="230"/>
      <c r="J246" s="227"/>
      <c r="K246" s="227"/>
      <c r="L246" s="231"/>
      <c r="M246" s="232"/>
      <c r="N246" s="233"/>
      <c r="O246" s="233"/>
      <c r="P246" s="233"/>
      <c r="Q246" s="233"/>
      <c r="R246" s="233"/>
      <c r="S246" s="233"/>
      <c r="T246" s="23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5" t="s">
        <v>159</v>
      </c>
      <c r="AU246" s="235" t="s">
        <v>82</v>
      </c>
      <c r="AV246" s="13" t="s">
        <v>80</v>
      </c>
      <c r="AW246" s="13" t="s">
        <v>33</v>
      </c>
      <c r="AX246" s="13" t="s">
        <v>72</v>
      </c>
      <c r="AY246" s="235" t="s">
        <v>146</v>
      </c>
    </row>
    <row r="247" s="14" customFormat="1">
      <c r="A247" s="14"/>
      <c r="B247" s="236"/>
      <c r="C247" s="237"/>
      <c r="D247" s="224" t="s">
        <v>159</v>
      </c>
      <c r="E247" s="238" t="s">
        <v>19</v>
      </c>
      <c r="F247" s="239" t="s">
        <v>328</v>
      </c>
      <c r="G247" s="237"/>
      <c r="H247" s="240">
        <v>137.69999999999999</v>
      </c>
      <c r="I247" s="241"/>
      <c r="J247" s="237"/>
      <c r="K247" s="237"/>
      <c r="L247" s="242"/>
      <c r="M247" s="243"/>
      <c r="N247" s="244"/>
      <c r="O247" s="244"/>
      <c r="P247" s="244"/>
      <c r="Q247" s="244"/>
      <c r="R247" s="244"/>
      <c r="S247" s="244"/>
      <c r="T247" s="245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6" t="s">
        <v>159</v>
      </c>
      <c r="AU247" s="246" t="s">
        <v>82</v>
      </c>
      <c r="AV247" s="14" t="s">
        <v>82</v>
      </c>
      <c r="AW247" s="14" t="s">
        <v>33</v>
      </c>
      <c r="AX247" s="14" t="s">
        <v>72</v>
      </c>
      <c r="AY247" s="246" t="s">
        <v>146</v>
      </c>
    </row>
    <row r="248" s="15" customFormat="1">
      <c r="A248" s="15"/>
      <c r="B248" s="247"/>
      <c r="C248" s="248"/>
      <c r="D248" s="224" t="s">
        <v>159</v>
      </c>
      <c r="E248" s="249" t="s">
        <v>19</v>
      </c>
      <c r="F248" s="250" t="s">
        <v>162</v>
      </c>
      <c r="G248" s="248"/>
      <c r="H248" s="251">
        <v>137.69999999999999</v>
      </c>
      <c r="I248" s="252"/>
      <c r="J248" s="248"/>
      <c r="K248" s="248"/>
      <c r="L248" s="253"/>
      <c r="M248" s="254"/>
      <c r="N248" s="255"/>
      <c r="O248" s="255"/>
      <c r="P248" s="255"/>
      <c r="Q248" s="255"/>
      <c r="R248" s="255"/>
      <c r="S248" s="255"/>
      <c r="T248" s="256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57" t="s">
        <v>159</v>
      </c>
      <c r="AU248" s="257" t="s">
        <v>82</v>
      </c>
      <c r="AV248" s="15" t="s">
        <v>153</v>
      </c>
      <c r="AW248" s="15" t="s">
        <v>33</v>
      </c>
      <c r="AX248" s="15" t="s">
        <v>80</v>
      </c>
      <c r="AY248" s="257" t="s">
        <v>146</v>
      </c>
    </row>
    <row r="249" s="2" customFormat="1" ht="16.5" customHeight="1">
      <c r="A249" s="39"/>
      <c r="B249" s="40"/>
      <c r="C249" s="258" t="s">
        <v>329</v>
      </c>
      <c r="D249" s="258" t="s">
        <v>228</v>
      </c>
      <c r="E249" s="259" t="s">
        <v>330</v>
      </c>
      <c r="F249" s="260" t="s">
        <v>331</v>
      </c>
      <c r="G249" s="261" t="s">
        <v>151</v>
      </c>
      <c r="H249" s="262">
        <v>55.079999999999998</v>
      </c>
      <c r="I249" s="263"/>
      <c r="J249" s="264">
        <f>ROUND(I249*H249,2)</f>
        <v>0</v>
      </c>
      <c r="K249" s="260" t="s">
        <v>152</v>
      </c>
      <c r="L249" s="265"/>
      <c r="M249" s="266" t="s">
        <v>19</v>
      </c>
      <c r="N249" s="267" t="s">
        <v>43</v>
      </c>
      <c r="O249" s="85"/>
      <c r="P249" s="215">
        <f>O249*H249</f>
        <v>0</v>
      </c>
      <c r="Q249" s="215">
        <v>0.17499999999999999</v>
      </c>
      <c r="R249" s="215">
        <f>Q249*H249</f>
        <v>9.6389999999999993</v>
      </c>
      <c r="S249" s="215">
        <v>0</v>
      </c>
      <c r="T249" s="216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7" t="s">
        <v>208</v>
      </c>
      <c r="AT249" s="217" t="s">
        <v>228</v>
      </c>
      <c r="AU249" s="217" t="s">
        <v>82</v>
      </c>
      <c r="AY249" s="18" t="s">
        <v>146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8" t="s">
        <v>80</v>
      </c>
      <c r="BK249" s="218">
        <f>ROUND(I249*H249,2)</f>
        <v>0</v>
      </c>
      <c r="BL249" s="18" t="s">
        <v>153</v>
      </c>
      <c r="BM249" s="217" t="s">
        <v>332</v>
      </c>
    </row>
    <row r="250" s="13" customFormat="1">
      <c r="A250" s="13"/>
      <c r="B250" s="226"/>
      <c r="C250" s="227"/>
      <c r="D250" s="224" t="s">
        <v>159</v>
      </c>
      <c r="E250" s="228" t="s">
        <v>19</v>
      </c>
      <c r="F250" s="229" t="s">
        <v>333</v>
      </c>
      <c r="G250" s="227"/>
      <c r="H250" s="228" t="s">
        <v>19</v>
      </c>
      <c r="I250" s="230"/>
      <c r="J250" s="227"/>
      <c r="K250" s="227"/>
      <c r="L250" s="231"/>
      <c r="M250" s="232"/>
      <c r="N250" s="233"/>
      <c r="O250" s="233"/>
      <c r="P250" s="233"/>
      <c r="Q250" s="233"/>
      <c r="R250" s="233"/>
      <c r="S250" s="233"/>
      <c r="T250" s="23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5" t="s">
        <v>159</v>
      </c>
      <c r="AU250" s="235" t="s">
        <v>82</v>
      </c>
      <c r="AV250" s="13" t="s">
        <v>80</v>
      </c>
      <c r="AW250" s="13" t="s">
        <v>33</v>
      </c>
      <c r="AX250" s="13" t="s">
        <v>72</v>
      </c>
      <c r="AY250" s="235" t="s">
        <v>146</v>
      </c>
    </row>
    <row r="251" s="14" customFormat="1">
      <c r="A251" s="14"/>
      <c r="B251" s="236"/>
      <c r="C251" s="237"/>
      <c r="D251" s="224" t="s">
        <v>159</v>
      </c>
      <c r="E251" s="238" t="s">
        <v>19</v>
      </c>
      <c r="F251" s="239" t="s">
        <v>334</v>
      </c>
      <c r="G251" s="237"/>
      <c r="H251" s="240">
        <v>55.079999999999998</v>
      </c>
      <c r="I251" s="241"/>
      <c r="J251" s="237"/>
      <c r="K251" s="237"/>
      <c r="L251" s="242"/>
      <c r="M251" s="243"/>
      <c r="N251" s="244"/>
      <c r="O251" s="244"/>
      <c r="P251" s="244"/>
      <c r="Q251" s="244"/>
      <c r="R251" s="244"/>
      <c r="S251" s="244"/>
      <c r="T251" s="245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6" t="s">
        <v>159</v>
      </c>
      <c r="AU251" s="246" t="s">
        <v>82</v>
      </c>
      <c r="AV251" s="14" t="s">
        <v>82</v>
      </c>
      <c r="AW251" s="14" t="s">
        <v>33</v>
      </c>
      <c r="AX251" s="14" t="s">
        <v>72</v>
      </c>
      <c r="AY251" s="246" t="s">
        <v>146</v>
      </c>
    </row>
    <row r="252" s="15" customFormat="1">
      <c r="A252" s="15"/>
      <c r="B252" s="247"/>
      <c r="C252" s="248"/>
      <c r="D252" s="224" t="s">
        <v>159</v>
      </c>
      <c r="E252" s="249" t="s">
        <v>19</v>
      </c>
      <c r="F252" s="250" t="s">
        <v>162</v>
      </c>
      <c r="G252" s="248"/>
      <c r="H252" s="251">
        <v>55.079999999999998</v>
      </c>
      <c r="I252" s="252"/>
      <c r="J252" s="248"/>
      <c r="K252" s="248"/>
      <c r="L252" s="253"/>
      <c r="M252" s="254"/>
      <c r="N252" s="255"/>
      <c r="O252" s="255"/>
      <c r="P252" s="255"/>
      <c r="Q252" s="255"/>
      <c r="R252" s="255"/>
      <c r="S252" s="255"/>
      <c r="T252" s="256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57" t="s">
        <v>159</v>
      </c>
      <c r="AU252" s="257" t="s">
        <v>82</v>
      </c>
      <c r="AV252" s="15" t="s">
        <v>153</v>
      </c>
      <c r="AW252" s="15" t="s">
        <v>33</v>
      </c>
      <c r="AX252" s="15" t="s">
        <v>80</v>
      </c>
      <c r="AY252" s="257" t="s">
        <v>146</v>
      </c>
    </row>
    <row r="253" s="12" customFormat="1" ht="22.8" customHeight="1">
      <c r="A253" s="12"/>
      <c r="B253" s="190"/>
      <c r="C253" s="191"/>
      <c r="D253" s="192" t="s">
        <v>71</v>
      </c>
      <c r="E253" s="204" t="s">
        <v>208</v>
      </c>
      <c r="F253" s="204" t="s">
        <v>335</v>
      </c>
      <c r="G253" s="191"/>
      <c r="H253" s="191"/>
      <c r="I253" s="194"/>
      <c r="J253" s="205">
        <f>BK253</f>
        <v>0</v>
      </c>
      <c r="K253" s="191"/>
      <c r="L253" s="196"/>
      <c r="M253" s="197"/>
      <c r="N253" s="198"/>
      <c r="O253" s="198"/>
      <c r="P253" s="199">
        <f>SUM(P254:P337)</f>
        <v>0</v>
      </c>
      <c r="Q253" s="198"/>
      <c r="R253" s="199">
        <f>SUM(R254:R337)</f>
        <v>19.225352899999997</v>
      </c>
      <c r="S253" s="198"/>
      <c r="T253" s="200">
        <f>SUM(T254:T337)</f>
        <v>6.8200000000000003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01" t="s">
        <v>80</v>
      </c>
      <c r="AT253" s="202" t="s">
        <v>71</v>
      </c>
      <c r="AU253" s="202" t="s">
        <v>80</v>
      </c>
      <c r="AY253" s="201" t="s">
        <v>146</v>
      </c>
      <c r="BK253" s="203">
        <f>SUM(BK254:BK337)</f>
        <v>0</v>
      </c>
    </row>
    <row r="254" s="2" customFormat="1" ht="16.5" customHeight="1">
      <c r="A254" s="39"/>
      <c r="B254" s="40"/>
      <c r="C254" s="206" t="s">
        <v>336</v>
      </c>
      <c r="D254" s="206" t="s">
        <v>148</v>
      </c>
      <c r="E254" s="207" t="s">
        <v>337</v>
      </c>
      <c r="F254" s="208" t="s">
        <v>338</v>
      </c>
      <c r="G254" s="209" t="s">
        <v>188</v>
      </c>
      <c r="H254" s="210">
        <v>7</v>
      </c>
      <c r="I254" s="211"/>
      <c r="J254" s="212">
        <f>ROUND(I254*H254,2)</f>
        <v>0</v>
      </c>
      <c r="K254" s="208" t="s">
        <v>19</v>
      </c>
      <c r="L254" s="45"/>
      <c r="M254" s="213" t="s">
        <v>19</v>
      </c>
      <c r="N254" s="214" t="s">
        <v>43</v>
      </c>
      <c r="O254" s="85"/>
      <c r="P254" s="215">
        <f>O254*H254</f>
        <v>0</v>
      </c>
      <c r="Q254" s="215">
        <v>0</v>
      </c>
      <c r="R254" s="215">
        <f>Q254*H254</f>
        <v>0</v>
      </c>
      <c r="S254" s="215">
        <v>0</v>
      </c>
      <c r="T254" s="216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17" t="s">
        <v>153</v>
      </c>
      <c r="AT254" s="217" t="s">
        <v>148</v>
      </c>
      <c r="AU254" s="217" t="s">
        <v>82</v>
      </c>
      <c r="AY254" s="18" t="s">
        <v>146</v>
      </c>
      <c r="BE254" s="218">
        <f>IF(N254="základní",J254,0)</f>
        <v>0</v>
      </c>
      <c r="BF254" s="218">
        <f>IF(N254="snížená",J254,0)</f>
        <v>0</v>
      </c>
      <c r="BG254" s="218">
        <f>IF(N254="zákl. přenesená",J254,0)</f>
        <v>0</v>
      </c>
      <c r="BH254" s="218">
        <f>IF(N254="sníž. přenesená",J254,0)</f>
        <v>0</v>
      </c>
      <c r="BI254" s="218">
        <f>IF(N254="nulová",J254,0)</f>
        <v>0</v>
      </c>
      <c r="BJ254" s="18" t="s">
        <v>80</v>
      </c>
      <c r="BK254" s="218">
        <f>ROUND(I254*H254,2)</f>
        <v>0</v>
      </c>
      <c r="BL254" s="18" t="s">
        <v>153</v>
      </c>
      <c r="BM254" s="217" t="s">
        <v>339</v>
      </c>
    </row>
    <row r="255" s="13" customFormat="1">
      <c r="A255" s="13"/>
      <c r="B255" s="226"/>
      <c r="C255" s="227"/>
      <c r="D255" s="224" t="s">
        <v>159</v>
      </c>
      <c r="E255" s="228" t="s">
        <v>19</v>
      </c>
      <c r="F255" s="229" t="s">
        <v>340</v>
      </c>
      <c r="G255" s="227"/>
      <c r="H255" s="228" t="s">
        <v>19</v>
      </c>
      <c r="I255" s="230"/>
      <c r="J255" s="227"/>
      <c r="K255" s="227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159</v>
      </c>
      <c r="AU255" s="235" t="s">
        <v>82</v>
      </c>
      <c r="AV255" s="13" t="s">
        <v>80</v>
      </c>
      <c r="AW255" s="13" t="s">
        <v>33</v>
      </c>
      <c r="AX255" s="13" t="s">
        <v>72</v>
      </c>
      <c r="AY255" s="235" t="s">
        <v>146</v>
      </c>
    </row>
    <row r="256" s="14" customFormat="1">
      <c r="A256" s="14"/>
      <c r="B256" s="236"/>
      <c r="C256" s="237"/>
      <c r="D256" s="224" t="s">
        <v>159</v>
      </c>
      <c r="E256" s="238" t="s">
        <v>19</v>
      </c>
      <c r="F256" s="239" t="s">
        <v>201</v>
      </c>
      <c r="G256" s="237"/>
      <c r="H256" s="240">
        <v>7</v>
      </c>
      <c r="I256" s="241"/>
      <c r="J256" s="237"/>
      <c r="K256" s="237"/>
      <c r="L256" s="242"/>
      <c r="M256" s="243"/>
      <c r="N256" s="244"/>
      <c r="O256" s="244"/>
      <c r="P256" s="244"/>
      <c r="Q256" s="244"/>
      <c r="R256" s="244"/>
      <c r="S256" s="244"/>
      <c r="T256" s="245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6" t="s">
        <v>159</v>
      </c>
      <c r="AU256" s="246" t="s">
        <v>82</v>
      </c>
      <c r="AV256" s="14" t="s">
        <v>82</v>
      </c>
      <c r="AW256" s="14" t="s">
        <v>33</v>
      </c>
      <c r="AX256" s="14" t="s">
        <v>72</v>
      </c>
      <c r="AY256" s="246" t="s">
        <v>146</v>
      </c>
    </row>
    <row r="257" s="15" customFormat="1">
      <c r="A257" s="15"/>
      <c r="B257" s="247"/>
      <c r="C257" s="248"/>
      <c r="D257" s="224" t="s">
        <v>159</v>
      </c>
      <c r="E257" s="249" t="s">
        <v>19</v>
      </c>
      <c r="F257" s="250" t="s">
        <v>162</v>
      </c>
      <c r="G257" s="248"/>
      <c r="H257" s="251">
        <v>7</v>
      </c>
      <c r="I257" s="252"/>
      <c r="J257" s="248"/>
      <c r="K257" s="248"/>
      <c r="L257" s="253"/>
      <c r="M257" s="254"/>
      <c r="N257" s="255"/>
      <c r="O257" s="255"/>
      <c r="P257" s="255"/>
      <c r="Q257" s="255"/>
      <c r="R257" s="255"/>
      <c r="S257" s="255"/>
      <c r="T257" s="256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57" t="s">
        <v>159</v>
      </c>
      <c r="AU257" s="257" t="s">
        <v>82</v>
      </c>
      <c r="AV257" s="15" t="s">
        <v>153</v>
      </c>
      <c r="AW257" s="15" t="s">
        <v>33</v>
      </c>
      <c r="AX257" s="15" t="s">
        <v>80</v>
      </c>
      <c r="AY257" s="257" t="s">
        <v>146</v>
      </c>
    </row>
    <row r="258" s="2" customFormat="1" ht="16.5" customHeight="1">
      <c r="A258" s="39"/>
      <c r="B258" s="40"/>
      <c r="C258" s="206" t="s">
        <v>341</v>
      </c>
      <c r="D258" s="206" t="s">
        <v>148</v>
      </c>
      <c r="E258" s="207" t="s">
        <v>342</v>
      </c>
      <c r="F258" s="208" t="s">
        <v>343</v>
      </c>
      <c r="G258" s="209" t="s">
        <v>179</v>
      </c>
      <c r="H258" s="210">
        <v>29</v>
      </c>
      <c r="I258" s="211"/>
      <c r="J258" s="212">
        <f>ROUND(I258*H258,2)</f>
        <v>0</v>
      </c>
      <c r="K258" s="208" t="s">
        <v>152</v>
      </c>
      <c r="L258" s="45"/>
      <c r="M258" s="213" t="s">
        <v>19</v>
      </c>
      <c r="N258" s="214" t="s">
        <v>43</v>
      </c>
      <c r="O258" s="85"/>
      <c r="P258" s="215">
        <f>O258*H258</f>
        <v>0</v>
      </c>
      <c r="Q258" s="215">
        <v>1.0000000000000001E-05</v>
      </c>
      <c r="R258" s="215">
        <f>Q258*H258</f>
        <v>0.00029</v>
      </c>
      <c r="S258" s="215">
        <v>0</v>
      </c>
      <c r="T258" s="216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17" t="s">
        <v>153</v>
      </c>
      <c r="AT258" s="217" t="s">
        <v>148</v>
      </c>
      <c r="AU258" s="217" t="s">
        <v>82</v>
      </c>
      <c r="AY258" s="18" t="s">
        <v>146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8" t="s">
        <v>80</v>
      </c>
      <c r="BK258" s="218">
        <f>ROUND(I258*H258,2)</f>
        <v>0</v>
      </c>
      <c r="BL258" s="18" t="s">
        <v>153</v>
      </c>
      <c r="BM258" s="217" t="s">
        <v>344</v>
      </c>
    </row>
    <row r="259" s="2" customFormat="1">
      <c r="A259" s="39"/>
      <c r="B259" s="40"/>
      <c r="C259" s="41"/>
      <c r="D259" s="219" t="s">
        <v>155</v>
      </c>
      <c r="E259" s="41"/>
      <c r="F259" s="220" t="s">
        <v>345</v>
      </c>
      <c r="G259" s="41"/>
      <c r="H259" s="41"/>
      <c r="I259" s="221"/>
      <c r="J259" s="41"/>
      <c r="K259" s="41"/>
      <c r="L259" s="45"/>
      <c r="M259" s="222"/>
      <c r="N259" s="223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155</v>
      </c>
      <c r="AU259" s="18" t="s">
        <v>82</v>
      </c>
    </row>
    <row r="260" s="13" customFormat="1">
      <c r="A260" s="13"/>
      <c r="B260" s="226"/>
      <c r="C260" s="227"/>
      <c r="D260" s="224" t="s">
        <v>159</v>
      </c>
      <c r="E260" s="228" t="s">
        <v>19</v>
      </c>
      <c r="F260" s="229" t="s">
        <v>213</v>
      </c>
      <c r="G260" s="227"/>
      <c r="H260" s="228" t="s">
        <v>19</v>
      </c>
      <c r="I260" s="230"/>
      <c r="J260" s="227"/>
      <c r="K260" s="227"/>
      <c r="L260" s="231"/>
      <c r="M260" s="232"/>
      <c r="N260" s="233"/>
      <c r="O260" s="233"/>
      <c r="P260" s="233"/>
      <c r="Q260" s="233"/>
      <c r="R260" s="233"/>
      <c r="S260" s="233"/>
      <c r="T260" s="234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5" t="s">
        <v>159</v>
      </c>
      <c r="AU260" s="235" t="s">
        <v>82</v>
      </c>
      <c r="AV260" s="13" t="s">
        <v>80</v>
      </c>
      <c r="AW260" s="13" t="s">
        <v>33</v>
      </c>
      <c r="AX260" s="13" t="s">
        <v>72</v>
      </c>
      <c r="AY260" s="235" t="s">
        <v>146</v>
      </c>
    </row>
    <row r="261" s="14" customFormat="1">
      <c r="A261" s="14"/>
      <c r="B261" s="236"/>
      <c r="C261" s="237"/>
      <c r="D261" s="224" t="s">
        <v>159</v>
      </c>
      <c r="E261" s="238" t="s">
        <v>19</v>
      </c>
      <c r="F261" s="239" t="s">
        <v>336</v>
      </c>
      <c r="G261" s="237"/>
      <c r="H261" s="240">
        <v>29</v>
      </c>
      <c r="I261" s="241"/>
      <c r="J261" s="237"/>
      <c r="K261" s="237"/>
      <c r="L261" s="242"/>
      <c r="M261" s="243"/>
      <c r="N261" s="244"/>
      <c r="O261" s="244"/>
      <c r="P261" s="244"/>
      <c r="Q261" s="244"/>
      <c r="R261" s="244"/>
      <c r="S261" s="244"/>
      <c r="T261" s="24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6" t="s">
        <v>159</v>
      </c>
      <c r="AU261" s="246" t="s">
        <v>82</v>
      </c>
      <c r="AV261" s="14" t="s">
        <v>82</v>
      </c>
      <c r="AW261" s="14" t="s">
        <v>33</v>
      </c>
      <c r="AX261" s="14" t="s">
        <v>72</v>
      </c>
      <c r="AY261" s="246" t="s">
        <v>146</v>
      </c>
    </row>
    <row r="262" s="15" customFormat="1">
      <c r="A262" s="15"/>
      <c r="B262" s="247"/>
      <c r="C262" s="248"/>
      <c r="D262" s="224" t="s">
        <v>159</v>
      </c>
      <c r="E262" s="249" t="s">
        <v>19</v>
      </c>
      <c r="F262" s="250" t="s">
        <v>162</v>
      </c>
      <c r="G262" s="248"/>
      <c r="H262" s="251">
        <v>29</v>
      </c>
      <c r="I262" s="252"/>
      <c r="J262" s="248"/>
      <c r="K262" s="248"/>
      <c r="L262" s="253"/>
      <c r="M262" s="254"/>
      <c r="N262" s="255"/>
      <c r="O262" s="255"/>
      <c r="P262" s="255"/>
      <c r="Q262" s="255"/>
      <c r="R262" s="255"/>
      <c r="S262" s="255"/>
      <c r="T262" s="256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57" t="s">
        <v>159</v>
      </c>
      <c r="AU262" s="257" t="s">
        <v>82</v>
      </c>
      <c r="AV262" s="15" t="s">
        <v>153</v>
      </c>
      <c r="AW262" s="15" t="s">
        <v>33</v>
      </c>
      <c r="AX262" s="15" t="s">
        <v>80</v>
      </c>
      <c r="AY262" s="257" t="s">
        <v>146</v>
      </c>
    </row>
    <row r="263" s="2" customFormat="1" ht="16.5" customHeight="1">
      <c r="A263" s="39"/>
      <c r="B263" s="40"/>
      <c r="C263" s="258" t="s">
        <v>346</v>
      </c>
      <c r="D263" s="258" t="s">
        <v>228</v>
      </c>
      <c r="E263" s="259" t="s">
        <v>347</v>
      </c>
      <c r="F263" s="260" t="s">
        <v>348</v>
      </c>
      <c r="G263" s="261" t="s">
        <v>179</v>
      </c>
      <c r="H263" s="262">
        <v>29.870000000000001</v>
      </c>
      <c r="I263" s="263"/>
      <c r="J263" s="264">
        <f>ROUND(I263*H263,2)</f>
        <v>0</v>
      </c>
      <c r="K263" s="260" t="s">
        <v>152</v>
      </c>
      <c r="L263" s="265"/>
      <c r="M263" s="266" t="s">
        <v>19</v>
      </c>
      <c r="N263" s="267" t="s">
        <v>43</v>
      </c>
      <c r="O263" s="85"/>
      <c r="P263" s="215">
        <f>O263*H263</f>
        <v>0</v>
      </c>
      <c r="Q263" s="215">
        <v>0.0026700000000000001</v>
      </c>
      <c r="R263" s="215">
        <f>Q263*H263</f>
        <v>0.079752900000000002</v>
      </c>
      <c r="S263" s="215">
        <v>0</v>
      </c>
      <c r="T263" s="216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7" t="s">
        <v>208</v>
      </c>
      <c r="AT263" s="217" t="s">
        <v>228</v>
      </c>
      <c r="AU263" s="217" t="s">
        <v>82</v>
      </c>
      <c r="AY263" s="18" t="s">
        <v>146</v>
      </c>
      <c r="BE263" s="218">
        <f>IF(N263="základní",J263,0)</f>
        <v>0</v>
      </c>
      <c r="BF263" s="218">
        <f>IF(N263="snížená",J263,0)</f>
        <v>0</v>
      </c>
      <c r="BG263" s="218">
        <f>IF(N263="zákl. přenesená",J263,0)</f>
        <v>0</v>
      </c>
      <c r="BH263" s="218">
        <f>IF(N263="sníž. přenesená",J263,0)</f>
        <v>0</v>
      </c>
      <c r="BI263" s="218">
        <f>IF(N263="nulová",J263,0)</f>
        <v>0</v>
      </c>
      <c r="BJ263" s="18" t="s">
        <v>80</v>
      </c>
      <c r="BK263" s="218">
        <f>ROUND(I263*H263,2)</f>
        <v>0</v>
      </c>
      <c r="BL263" s="18" t="s">
        <v>153</v>
      </c>
      <c r="BM263" s="217" t="s">
        <v>349</v>
      </c>
    </row>
    <row r="264" s="14" customFormat="1">
      <c r="A264" s="14"/>
      <c r="B264" s="236"/>
      <c r="C264" s="237"/>
      <c r="D264" s="224" t="s">
        <v>159</v>
      </c>
      <c r="E264" s="238" t="s">
        <v>19</v>
      </c>
      <c r="F264" s="239" t="s">
        <v>350</v>
      </c>
      <c r="G264" s="237"/>
      <c r="H264" s="240">
        <v>29.870000000000001</v>
      </c>
      <c r="I264" s="241"/>
      <c r="J264" s="237"/>
      <c r="K264" s="237"/>
      <c r="L264" s="242"/>
      <c r="M264" s="243"/>
      <c r="N264" s="244"/>
      <c r="O264" s="244"/>
      <c r="P264" s="244"/>
      <c r="Q264" s="244"/>
      <c r="R264" s="244"/>
      <c r="S264" s="244"/>
      <c r="T264" s="24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6" t="s">
        <v>159</v>
      </c>
      <c r="AU264" s="246" t="s">
        <v>82</v>
      </c>
      <c r="AV264" s="14" t="s">
        <v>82</v>
      </c>
      <c r="AW264" s="14" t="s">
        <v>33</v>
      </c>
      <c r="AX264" s="14" t="s">
        <v>80</v>
      </c>
      <c r="AY264" s="246" t="s">
        <v>146</v>
      </c>
    </row>
    <row r="265" s="2" customFormat="1" ht="21.75" customHeight="1">
      <c r="A265" s="39"/>
      <c r="B265" s="40"/>
      <c r="C265" s="206" t="s">
        <v>351</v>
      </c>
      <c r="D265" s="206" t="s">
        <v>148</v>
      </c>
      <c r="E265" s="207" t="s">
        <v>352</v>
      </c>
      <c r="F265" s="208" t="s">
        <v>353</v>
      </c>
      <c r="G265" s="209" t="s">
        <v>354</v>
      </c>
      <c r="H265" s="210">
        <v>33</v>
      </c>
      <c r="I265" s="211"/>
      <c r="J265" s="212">
        <f>ROUND(I265*H265,2)</f>
        <v>0</v>
      </c>
      <c r="K265" s="208" t="s">
        <v>152</v>
      </c>
      <c r="L265" s="45"/>
      <c r="M265" s="213" t="s">
        <v>19</v>
      </c>
      <c r="N265" s="214" t="s">
        <v>43</v>
      </c>
      <c r="O265" s="85"/>
      <c r="P265" s="215">
        <f>O265*H265</f>
        <v>0</v>
      </c>
      <c r="Q265" s="215">
        <v>0</v>
      </c>
      <c r="R265" s="215">
        <f>Q265*H265</f>
        <v>0</v>
      </c>
      <c r="S265" s="215">
        <v>0</v>
      </c>
      <c r="T265" s="216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7" t="s">
        <v>153</v>
      </c>
      <c r="AT265" s="217" t="s">
        <v>148</v>
      </c>
      <c r="AU265" s="217" t="s">
        <v>82</v>
      </c>
      <c r="AY265" s="18" t="s">
        <v>146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8" t="s">
        <v>80</v>
      </c>
      <c r="BK265" s="218">
        <f>ROUND(I265*H265,2)</f>
        <v>0</v>
      </c>
      <c r="BL265" s="18" t="s">
        <v>153</v>
      </c>
      <c r="BM265" s="217" t="s">
        <v>355</v>
      </c>
    </row>
    <row r="266" s="2" customFormat="1">
      <c r="A266" s="39"/>
      <c r="B266" s="40"/>
      <c r="C266" s="41"/>
      <c r="D266" s="219" t="s">
        <v>155</v>
      </c>
      <c r="E266" s="41"/>
      <c r="F266" s="220" t="s">
        <v>356</v>
      </c>
      <c r="G266" s="41"/>
      <c r="H266" s="41"/>
      <c r="I266" s="221"/>
      <c r="J266" s="41"/>
      <c r="K266" s="41"/>
      <c r="L266" s="45"/>
      <c r="M266" s="222"/>
      <c r="N266" s="223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155</v>
      </c>
      <c r="AU266" s="18" t="s">
        <v>82</v>
      </c>
    </row>
    <row r="267" s="13" customFormat="1">
      <c r="A267" s="13"/>
      <c r="B267" s="226"/>
      <c r="C267" s="227"/>
      <c r="D267" s="224" t="s">
        <v>159</v>
      </c>
      <c r="E267" s="228" t="s">
        <v>19</v>
      </c>
      <c r="F267" s="229" t="s">
        <v>357</v>
      </c>
      <c r="G267" s="227"/>
      <c r="H267" s="228" t="s">
        <v>19</v>
      </c>
      <c r="I267" s="230"/>
      <c r="J267" s="227"/>
      <c r="K267" s="227"/>
      <c r="L267" s="231"/>
      <c r="M267" s="232"/>
      <c r="N267" s="233"/>
      <c r="O267" s="233"/>
      <c r="P267" s="233"/>
      <c r="Q267" s="233"/>
      <c r="R267" s="233"/>
      <c r="S267" s="233"/>
      <c r="T267" s="23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5" t="s">
        <v>159</v>
      </c>
      <c r="AU267" s="235" t="s">
        <v>82</v>
      </c>
      <c r="AV267" s="13" t="s">
        <v>80</v>
      </c>
      <c r="AW267" s="13" t="s">
        <v>33</v>
      </c>
      <c r="AX267" s="13" t="s">
        <v>72</v>
      </c>
      <c r="AY267" s="235" t="s">
        <v>146</v>
      </c>
    </row>
    <row r="268" s="14" customFormat="1">
      <c r="A268" s="14"/>
      <c r="B268" s="236"/>
      <c r="C268" s="237"/>
      <c r="D268" s="224" t="s">
        <v>159</v>
      </c>
      <c r="E268" s="238" t="s">
        <v>19</v>
      </c>
      <c r="F268" s="239" t="s">
        <v>358</v>
      </c>
      <c r="G268" s="237"/>
      <c r="H268" s="240">
        <v>33</v>
      </c>
      <c r="I268" s="241"/>
      <c r="J268" s="237"/>
      <c r="K268" s="237"/>
      <c r="L268" s="242"/>
      <c r="M268" s="243"/>
      <c r="N268" s="244"/>
      <c r="O268" s="244"/>
      <c r="P268" s="244"/>
      <c r="Q268" s="244"/>
      <c r="R268" s="244"/>
      <c r="S268" s="244"/>
      <c r="T268" s="245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6" t="s">
        <v>159</v>
      </c>
      <c r="AU268" s="246" t="s">
        <v>82</v>
      </c>
      <c r="AV268" s="14" t="s">
        <v>82</v>
      </c>
      <c r="AW268" s="14" t="s">
        <v>33</v>
      </c>
      <c r="AX268" s="14" t="s">
        <v>72</v>
      </c>
      <c r="AY268" s="246" t="s">
        <v>146</v>
      </c>
    </row>
    <row r="269" s="15" customFormat="1">
      <c r="A269" s="15"/>
      <c r="B269" s="247"/>
      <c r="C269" s="248"/>
      <c r="D269" s="224" t="s">
        <v>159</v>
      </c>
      <c r="E269" s="249" t="s">
        <v>19</v>
      </c>
      <c r="F269" s="250" t="s">
        <v>162</v>
      </c>
      <c r="G269" s="248"/>
      <c r="H269" s="251">
        <v>33</v>
      </c>
      <c r="I269" s="252"/>
      <c r="J269" s="248"/>
      <c r="K269" s="248"/>
      <c r="L269" s="253"/>
      <c r="M269" s="254"/>
      <c r="N269" s="255"/>
      <c r="O269" s="255"/>
      <c r="P269" s="255"/>
      <c r="Q269" s="255"/>
      <c r="R269" s="255"/>
      <c r="S269" s="255"/>
      <c r="T269" s="256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57" t="s">
        <v>159</v>
      </c>
      <c r="AU269" s="257" t="s">
        <v>82</v>
      </c>
      <c r="AV269" s="15" t="s">
        <v>153</v>
      </c>
      <c r="AW269" s="15" t="s">
        <v>33</v>
      </c>
      <c r="AX269" s="15" t="s">
        <v>80</v>
      </c>
      <c r="AY269" s="257" t="s">
        <v>146</v>
      </c>
    </row>
    <row r="270" s="2" customFormat="1" ht="16.5" customHeight="1">
      <c r="A270" s="39"/>
      <c r="B270" s="40"/>
      <c r="C270" s="258" t="s">
        <v>359</v>
      </c>
      <c r="D270" s="258" t="s">
        <v>228</v>
      </c>
      <c r="E270" s="259" t="s">
        <v>360</v>
      </c>
      <c r="F270" s="260" t="s">
        <v>361</v>
      </c>
      <c r="G270" s="261" t="s">
        <v>354</v>
      </c>
      <c r="H270" s="262">
        <v>33</v>
      </c>
      <c r="I270" s="263"/>
      <c r="J270" s="264">
        <f>ROUND(I270*H270,2)</f>
        <v>0</v>
      </c>
      <c r="K270" s="260" t="s">
        <v>152</v>
      </c>
      <c r="L270" s="265"/>
      <c r="M270" s="266" t="s">
        <v>19</v>
      </c>
      <c r="N270" s="267" t="s">
        <v>43</v>
      </c>
      <c r="O270" s="85"/>
      <c r="P270" s="215">
        <f>O270*H270</f>
        <v>0</v>
      </c>
      <c r="Q270" s="215">
        <v>0.00064999999999999997</v>
      </c>
      <c r="R270" s="215">
        <f>Q270*H270</f>
        <v>0.02145</v>
      </c>
      <c r="S270" s="215">
        <v>0</v>
      </c>
      <c r="T270" s="216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7" t="s">
        <v>208</v>
      </c>
      <c r="AT270" s="217" t="s">
        <v>228</v>
      </c>
      <c r="AU270" s="217" t="s">
        <v>82</v>
      </c>
      <c r="AY270" s="18" t="s">
        <v>146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8" t="s">
        <v>80</v>
      </c>
      <c r="BK270" s="218">
        <f>ROUND(I270*H270,2)</f>
        <v>0</v>
      </c>
      <c r="BL270" s="18" t="s">
        <v>153</v>
      </c>
      <c r="BM270" s="217" t="s">
        <v>362</v>
      </c>
    </row>
    <row r="271" s="13" customFormat="1">
      <c r="A271" s="13"/>
      <c r="B271" s="226"/>
      <c r="C271" s="227"/>
      <c r="D271" s="224" t="s">
        <v>159</v>
      </c>
      <c r="E271" s="228" t="s">
        <v>19</v>
      </c>
      <c r="F271" s="229" t="s">
        <v>357</v>
      </c>
      <c r="G271" s="227"/>
      <c r="H271" s="228" t="s">
        <v>19</v>
      </c>
      <c r="I271" s="230"/>
      <c r="J271" s="227"/>
      <c r="K271" s="227"/>
      <c r="L271" s="231"/>
      <c r="M271" s="232"/>
      <c r="N271" s="233"/>
      <c r="O271" s="233"/>
      <c r="P271" s="233"/>
      <c r="Q271" s="233"/>
      <c r="R271" s="233"/>
      <c r="S271" s="233"/>
      <c r="T271" s="234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5" t="s">
        <v>159</v>
      </c>
      <c r="AU271" s="235" t="s">
        <v>82</v>
      </c>
      <c r="AV271" s="13" t="s">
        <v>80</v>
      </c>
      <c r="AW271" s="13" t="s">
        <v>33</v>
      </c>
      <c r="AX271" s="13" t="s">
        <v>72</v>
      </c>
      <c r="AY271" s="235" t="s">
        <v>146</v>
      </c>
    </row>
    <row r="272" s="14" customFormat="1">
      <c r="A272" s="14"/>
      <c r="B272" s="236"/>
      <c r="C272" s="237"/>
      <c r="D272" s="224" t="s">
        <v>159</v>
      </c>
      <c r="E272" s="238" t="s">
        <v>19</v>
      </c>
      <c r="F272" s="239" t="s">
        <v>358</v>
      </c>
      <c r="G272" s="237"/>
      <c r="H272" s="240">
        <v>33</v>
      </c>
      <c r="I272" s="241"/>
      <c r="J272" s="237"/>
      <c r="K272" s="237"/>
      <c r="L272" s="242"/>
      <c r="M272" s="243"/>
      <c r="N272" s="244"/>
      <c r="O272" s="244"/>
      <c r="P272" s="244"/>
      <c r="Q272" s="244"/>
      <c r="R272" s="244"/>
      <c r="S272" s="244"/>
      <c r="T272" s="245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6" t="s">
        <v>159</v>
      </c>
      <c r="AU272" s="246" t="s">
        <v>82</v>
      </c>
      <c r="AV272" s="14" t="s">
        <v>82</v>
      </c>
      <c r="AW272" s="14" t="s">
        <v>33</v>
      </c>
      <c r="AX272" s="14" t="s">
        <v>72</v>
      </c>
      <c r="AY272" s="246" t="s">
        <v>146</v>
      </c>
    </row>
    <row r="273" s="15" customFormat="1">
      <c r="A273" s="15"/>
      <c r="B273" s="247"/>
      <c r="C273" s="248"/>
      <c r="D273" s="224" t="s">
        <v>159</v>
      </c>
      <c r="E273" s="249" t="s">
        <v>19</v>
      </c>
      <c r="F273" s="250" t="s">
        <v>162</v>
      </c>
      <c r="G273" s="248"/>
      <c r="H273" s="251">
        <v>33</v>
      </c>
      <c r="I273" s="252"/>
      <c r="J273" s="248"/>
      <c r="K273" s="248"/>
      <c r="L273" s="253"/>
      <c r="M273" s="254"/>
      <c r="N273" s="255"/>
      <c r="O273" s="255"/>
      <c r="P273" s="255"/>
      <c r="Q273" s="255"/>
      <c r="R273" s="255"/>
      <c r="S273" s="255"/>
      <c r="T273" s="256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57" t="s">
        <v>159</v>
      </c>
      <c r="AU273" s="257" t="s">
        <v>82</v>
      </c>
      <c r="AV273" s="15" t="s">
        <v>153</v>
      </c>
      <c r="AW273" s="15" t="s">
        <v>33</v>
      </c>
      <c r="AX273" s="15" t="s">
        <v>80</v>
      </c>
      <c r="AY273" s="257" t="s">
        <v>146</v>
      </c>
    </row>
    <row r="274" s="2" customFormat="1" ht="16.5" customHeight="1">
      <c r="A274" s="39"/>
      <c r="B274" s="40"/>
      <c r="C274" s="206" t="s">
        <v>363</v>
      </c>
      <c r="D274" s="206" t="s">
        <v>148</v>
      </c>
      <c r="E274" s="207" t="s">
        <v>364</v>
      </c>
      <c r="F274" s="208" t="s">
        <v>365</v>
      </c>
      <c r="G274" s="209" t="s">
        <v>354</v>
      </c>
      <c r="H274" s="210">
        <v>11</v>
      </c>
      <c r="I274" s="211"/>
      <c r="J274" s="212">
        <f>ROUND(I274*H274,2)</f>
        <v>0</v>
      </c>
      <c r="K274" s="208" t="s">
        <v>152</v>
      </c>
      <c r="L274" s="45"/>
      <c r="M274" s="213" t="s">
        <v>19</v>
      </c>
      <c r="N274" s="214" t="s">
        <v>43</v>
      </c>
      <c r="O274" s="85"/>
      <c r="P274" s="215">
        <f>O274*H274</f>
        <v>0</v>
      </c>
      <c r="Q274" s="215">
        <v>0.12422</v>
      </c>
      <c r="R274" s="215">
        <f>Q274*H274</f>
        <v>1.36642</v>
      </c>
      <c r="S274" s="215">
        <v>0</v>
      </c>
      <c r="T274" s="216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7" t="s">
        <v>153</v>
      </c>
      <c r="AT274" s="217" t="s">
        <v>148</v>
      </c>
      <c r="AU274" s="217" t="s">
        <v>82</v>
      </c>
      <c r="AY274" s="18" t="s">
        <v>146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8" t="s">
        <v>80</v>
      </c>
      <c r="BK274" s="218">
        <f>ROUND(I274*H274,2)</f>
        <v>0</v>
      </c>
      <c r="BL274" s="18" t="s">
        <v>153</v>
      </c>
      <c r="BM274" s="217" t="s">
        <v>366</v>
      </c>
    </row>
    <row r="275" s="2" customFormat="1">
      <c r="A275" s="39"/>
      <c r="B275" s="40"/>
      <c r="C275" s="41"/>
      <c r="D275" s="219" t="s">
        <v>155</v>
      </c>
      <c r="E275" s="41"/>
      <c r="F275" s="220" t="s">
        <v>367</v>
      </c>
      <c r="G275" s="41"/>
      <c r="H275" s="41"/>
      <c r="I275" s="221"/>
      <c r="J275" s="41"/>
      <c r="K275" s="41"/>
      <c r="L275" s="45"/>
      <c r="M275" s="222"/>
      <c r="N275" s="223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155</v>
      </c>
      <c r="AU275" s="18" t="s">
        <v>82</v>
      </c>
    </row>
    <row r="276" s="13" customFormat="1">
      <c r="A276" s="13"/>
      <c r="B276" s="226"/>
      <c r="C276" s="227"/>
      <c r="D276" s="224" t="s">
        <v>159</v>
      </c>
      <c r="E276" s="228" t="s">
        <v>19</v>
      </c>
      <c r="F276" s="229" t="s">
        <v>368</v>
      </c>
      <c r="G276" s="227"/>
      <c r="H276" s="228" t="s">
        <v>19</v>
      </c>
      <c r="I276" s="230"/>
      <c r="J276" s="227"/>
      <c r="K276" s="227"/>
      <c r="L276" s="231"/>
      <c r="M276" s="232"/>
      <c r="N276" s="233"/>
      <c r="O276" s="233"/>
      <c r="P276" s="233"/>
      <c r="Q276" s="233"/>
      <c r="R276" s="233"/>
      <c r="S276" s="233"/>
      <c r="T276" s="23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5" t="s">
        <v>159</v>
      </c>
      <c r="AU276" s="235" t="s">
        <v>82</v>
      </c>
      <c r="AV276" s="13" t="s">
        <v>80</v>
      </c>
      <c r="AW276" s="13" t="s">
        <v>33</v>
      </c>
      <c r="AX276" s="13" t="s">
        <v>72</v>
      </c>
      <c r="AY276" s="235" t="s">
        <v>146</v>
      </c>
    </row>
    <row r="277" s="14" customFormat="1">
      <c r="A277" s="14"/>
      <c r="B277" s="236"/>
      <c r="C277" s="237"/>
      <c r="D277" s="224" t="s">
        <v>159</v>
      </c>
      <c r="E277" s="238" t="s">
        <v>19</v>
      </c>
      <c r="F277" s="239" t="s">
        <v>227</v>
      </c>
      <c r="G277" s="237"/>
      <c r="H277" s="240">
        <v>11</v>
      </c>
      <c r="I277" s="241"/>
      <c r="J277" s="237"/>
      <c r="K277" s="237"/>
      <c r="L277" s="242"/>
      <c r="M277" s="243"/>
      <c r="N277" s="244"/>
      <c r="O277" s="244"/>
      <c r="P277" s="244"/>
      <c r="Q277" s="244"/>
      <c r="R277" s="244"/>
      <c r="S277" s="244"/>
      <c r="T277" s="245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6" t="s">
        <v>159</v>
      </c>
      <c r="AU277" s="246" t="s">
        <v>82</v>
      </c>
      <c r="AV277" s="14" t="s">
        <v>82</v>
      </c>
      <c r="AW277" s="14" t="s">
        <v>33</v>
      </c>
      <c r="AX277" s="14" t="s">
        <v>72</v>
      </c>
      <c r="AY277" s="246" t="s">
        <v>146</v>
      </c>
    </row>
    <row r="278" s="15" customFormat="1">
      <c r="A278" s="15"/>
      <c r="B278" s="247"/>
      <c r="C278" s="248"/>
      <c r="D278" s="224" t="s">
        <v>159</v>
      </c>
      <c r="E278" s="249" t="s">
        <v>19</v>
      </c>
      <c r="F278" s="250" t="s">
        <v>162</v>
      </c>
      <c r="G278" s="248"/>
      <c r="H278" s="251">
        <v>11</v>
      </c>
      <c r="I278" s="252"/>
      <c r="J278" s="248"/>
      <c r="K278" s="248"/>
      <c r="L278" s="253"/>
      <c r="M278" s="254"/>
      <c r="N278" s="255"/>
      <c r="O278" s="255"/>
      <c r="P278" s="255"/>
      <c r="Q278" s="255"/>
      <c r="R278" s="255"/>
      <c r="S278" s="255"/>
      <c r="T278" s="256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57" t="s">
        <v>159</v>
      </c>
      <c r="AU278" s="257" t="s">
        <v>82</v>
      </c>
      <c r="AV278" s="15" t="s">
        <v>153</v>
      </c>
      <c r="AW278" s="15" t="s">
        <v>33</v>
      </c>
      <c r="AX278" s="15" t="s">
        <v>80</v>
      </c>
      <c r="AY278" s="257" t="s">
        <v>146</v>
      </c>
    </row>
    <row r="279" s="2" customFormat="1" ht="16.5" customHeight="1">
      <c r="A279" s="39"/>
      <c r="B279" s="40"/>
      <c r="C279" s="258" t="s">
        <v>369</v>
      </c>
      <c r="D279" s="258" t="s">
        <v>228</v>
      </c>
      <c r="E279" s="259" t="s">
        <v>370</v>
      </c>
      <c r="F279" s="260" t="s">
        <v>371</v>
      </c>
      <c r="G279" s="261" t="s">
        <v>354</v>
      </c>
      <c r="H279" s="262">
        <v>11</v>
      </c>
      <c r="I279" s="263"/>
      <c r="J279" s="264">
        <f>ROUND(I279*H279,2)</f>
        <v>0</v>
      </c>
      <c r="K279" s="260" t="s">
        <v>152</v>
      </c>
      <c r="L279" s="265"/>
      <c r="M279" s="266" t="s">
        <v>19</v>
      </c>
      <c r="N279" s="267" t="s">
        <v>43</v>
      </c>
      <c r="O279" s="85"/>
      <c r="P279" s="215">
        <f>O279*H279</f>
        <v>0</v>
      </c>
      <c r="Q279" s="215">
        <v>0.071999999999999995</v>
      </c>
      <c r="R279" s="215">
        <f>Q279*H279</f>
        <v>0.79199999999999993</v>
      </c>
      <c r="S279" s="215">
        <v>0</v>
      </c>
      <c r="T279" s="216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17" t="s">
        <v>208</v>
      </c>
      <c r="AT279" s="217" t="s">
        <v>228</v>
      </c>
      <c r="AU279" s="217" t="s">
        <v>82</v>
      </c>
      <c r="AY279" s="18" t="s">
        <v>146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8" t="s">
        <v>80</v>
      </c>
      <c r="BK279" s="218">
        <f>ROUND(I279*H279,2)</f>
        <v>0</v>
      </c>
      <c r="BL279" s="18" t="s">
        <v>153</v>
      </c>
      <c r="BM279" s="217" t="s">
        <v>372</v>
      </c>
    </row>
    <row r="280" s="13" customFormat="1">
      <c r="A280" s="13"/>
      <c r="B280" s="226"/>
      <c r="C280" s="227"/>
      <c r="D280" s="224" t="s">
        <v>159</v>
      </c>
      <c r="E280" s="228" t="s">
        <v>19</v>
      </c>
      <c r="F280" s="229" t="s">
        <v>368</v>
      </c>
      <c r="G280" s="227"/>
      <c r="H280" s="228" t="s">
        <v>19</v>
      </c>
      <c r="I280" s="230"/>
      <c r="J280" s="227"/>
      <c r="K280" s="227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159</v>
      </c>
      <c r="AU280" s="235" t="s">
        <v>82</v>
      </c>
      <c r="AV280" s="13" t="s">
        <v>80</v>
      </c>
      <c r="AW280" s="13" t="s">
        <v>33</v>
      </c>
      <c r="AX280" s="13" t="s">
        <v>72</v>
      </c>
      <c r="AY280" s="235" t="s">
        <v>146</v>
      </c>
    </row>
    <row r="281" s="14" customFormat="1">
      <c r="A281" s="14"/>
      <c r="B281" s="236"/>
      <c r="C281" s="237"/>
      <c r="D281" s="224" t="s">
        <v>159</v>
      </c>
      <c r="E281" s="238" t="s">
        <v>19</v>
      </c>
      <c r="F281" s="239" t="s">
        <v>227</v>
      </c>
      <c r="G281" s="237"/>
      <c r="H281" s="240">
        <v>11</v>
      </c>
      <c r="I281" s="241"/>
      <c r="J281" s="237"/>
      <c r="K281" s="237"/>
      <c r="L281" s="242"/>
      <c r="M281" s="243"/>
      <c r="N281" s="244"/>
      <c r="O281" s="244"/>
      <c r="P281" s="244"/>
      <c r="Q281" s="244"/>
      <c r="R281" s="244"/>
      <c r="S281" s="244"/>
      <c r="T281" s="24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6" t="s">
        <v>159</v>
      </c>
      <c r="AU281" s="246" t="s">
        <v>82</v>
      </c>
      <c r="AV281" s="14" t="s">
        <v>82</v>
      </c>
      <c r="AW281" s="14" t="s">
        <v>33</v>
      </c>
      <c r="AX281" s="14" t="s">
        <v>72</v>
      </c>
      <c r="AY281" s="246" t="s">
        <v>146</v>
      </c>
    </row>
    <row r="282" s="15" customFormat="1">
      <c r="A282" s="15"/>
      <c r="B282" s="247"/>
      <c r="C282" s="248"/>
      <c r="D282" s="224" t="s">
        <v>159</v>
      </c>
      <c r="E282" s="249" t="s">
        <v>19</v>
      </c>
      <c r="F282" s="250" t="s">
        <v>162</v>
      </c>
      <c r="G282" s="248"/>
      <c r="H282" s="251">
        <v>11</v>
      </c>
      <c r="I282" s="252"/>
      <c r="J282" s="248"/>
      <c r="K282" s="248"/>
      <c r="L282" s="253"/>
      <c r="M282" s="254"/>
      <c r="N282" s="255"/>
      <c r="O282" s="255"/>
      <c r="P282" s="255"/>
      <c r="Q282" s="255"/>
      <c r="R282" s="255"/>
      <c r="S282" s="255"/>
      <c r="T282" s="256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57" t="s">
        <v>159</v>
      </c>
      <c r="AU282" s="257" t="s">
        <v>82</v>
      </c>
      <c r="AV282" s="15" t="s">
        <v>153</v>
      </c>
      <c r="AW282" s="15" t="s">
        <v>33</v>
      </c>
      <c r="AX282" s="15" t="s">
        <v>80</v>
      </c>
      <c r="AY282" s="257" t="s">
        <v>146</v>
      </c>
    </row>
    <row r="283" s="2" customFormat="1" ht="16.5" customHeight="1">
      <c r="A283" s="39"/>
      <c r="B283" s="40"/>
      <c r="C283" s="206" t="s">
        <v>373</v>
      </c>
      <c r="D283" s="206" t="s">
        <v>148</v>
      </c>
      <c r="E283" s="207" t="s">
        <v>374</v>
      </c>
      <c r="F283" s="208" t="s">
        <v>375</v>
      </c>
      <c r="G283" s="209" t="s">
        <v>354</v>
      </c>
      <c r="H283" s="210">
        <v>11</v>
      </c>
      <c r="I283" s="211"/>
      <c r="J283" s="212">
        <f>ROUND(I283*H283,2)</f>
        <v>0</v>
      </c>
      <c r="K283" s="208" t="s">
        <v>152</v>
      </c>
      <c r="L283" s="45"/>
      <c r="M283" s="213" t="s">
        <v>19</v>
      </c>
      <c r="N283" s="214" t="s">
        <v>43</v>
      </c>
      <c r="O283" s="85"/>
      <c r="P283" s="215">
        <f>O283*H283</f>
        <v>0</v>
      </c>
      <c r="Q283" s="215">
        <v>0.02972</v>
      </c>
      <c r="R283" s="215">
        <f>Q283*H283</f>
        <v>0.32691999999999999</v>
      </c>
      <c r="S283" s="215">
        <v>0</v>
      </c>
      <c r="T283" s="216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17" t="s">
        <v>153</v>
      </c>
      <c r="AT283" s="217" t="s">
        <v>148</v>
      </c>
      <c r="AU283" s="217" t="s">
        <v>82</v>
      </c>
      <c r="AY283" s="18" t="s">
        <v>146</v>
      </c>
      <c r="BE283" s="218">
        <f>IF(N283="základní",J283,0)</f>
        <v>0</v>
      </c>
      <c r="BF283" s="218">
        <f>IF(N283="snížená",J283,0)</f>
        <v>0</v>
      </c>
      <c r="BG283" s="218">
        <f>IF(N283="zákl. přenesená",J283,0)</f>
        <v>0</v>
      </c>
      <c r="BH283" s="218">
        <f>IF(N283="sníž. přenesená",J283,0)</f>
        <v>0</v>
      </c>
      <c r="BI283" s="218">
        <f>IF(N283="nulová",J283,0)</f>
        <v>0</v>
      </c>
      <c r="BJ283" s="18" t="s">
        <v>80</v>
      </c>
      <c r="BK283" s="218">
        <f>ROUND(I283*H283,2)</f>
        <v>0</v>
      </c>
      <c r="BL283" s="18" t="s">
        <v>153</v>
      </c>
      <c r="BM283" s="217" t="s">
        <v>376</v>
      </c>
    </row>
    <row r="284" s="2" customFormat="1">
      <c r="A284" s="39"/>
      <c r="B284" s="40"/>
      <c r="C284" s="41"/>
      <c r="D284" s="219" t="s">
        <v>155</v>
      </c>
      <c r="E284" s="41"/>
      <c r="F284" s="220" t="s">
        <v>377</v>
      </c>
      <c r="G284" s="41"/>
      <c r="H284" s="41"/>
      <c r="I284" s="221"/>
      <c r="J284" s="41"/>
      <c r="K284" s="41"/>
      <c r="L284" s="45"/>
      <c r="M284" s="222"/>
      <c r="N284" s="223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155</v>
      </c>
      <c r="AU284" s="18" t="s">
        <v>82</v>
      </c>
    </row>
    <row r="285" s="13" customFormat="1">
      <c r="A285" s="13"/>
      <c r="B285" s="226"/>
      <c r="C285" s="227"/>
      <c r="D285" s="224" t="s">
        <v>159</v>
      </c>
      <c r="E285" s="228" t="s">
        <v>19</v>
      </c>
      <c r="F285" s="229" t="s">
        <v>368</v>
      </c>
      <c r="G285" s="227"/>
      <c r="H285" s="228" t="s">
        <v>19</v>
      </c>
      <c r="I285" s="230"/>
      <c r="J285" s="227"/>
      <c r="K285" s="227"/>
      <c r="L285" s="231"/>
      <c r="M285" s="232"/>
      <c r="N285" s="233"/>
      <c r="O285" s="233"/>
      <c r="P285" s="233"/>
      <c r="Q285" s="233"/>
      <c r="R285" s="233"/>
      <c r="S285" s="233"/>
      <c r="T285" s="23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5" t="s">
        <v>159</v>
      </c>
      <c r="AU285" s="235" t="s">
        <v>82</v>
      </c>
      <c r="AV285" s="13" t="s">
        <v>80</v>
      </c>
      <c r="AW285" s="13" t="s">
        <v>33</v>
      </c>
      <c r="AX285" s="13" t="s">
        <v>72</v>
      </c>
      <c r="AY285" s="235" t="s">
        <v>146</v>
      </c>
    </row>
    <row r="286" s="14" customFormat="1">
      <c r="A286" s="14"/>
      <c r="B286" s="236"/>
      <c r="C286" s="237"/>
      <c r="D286" s="224" t="s">
        <v>159</v>
      </c>
      <c r="E286" s="238" t="s">
        <v>19</v>
      </c>
      <c r="F286" s="239" t="s">
        <v>227</v>
      </c>
      <c r="G286" s="237"/>
      <c r="H286" s="240">
        <v>11</v>
      </c>
      <c r="I286" s="241"/>
      <c r="J286" s="237"/>
      <c r="K286" s="237"/>
      <c r="L286" s="242"/>
      <c r="M286" s="243"/>
      <c r="N286" s="244"/>
      <c r="O286" s="244"/>
      <c r="P286" s="244"/>
      <c r="Q286" s="244"/>
      <c r="R286" s="244"/>
      <c r="S286" s="244"/>
      <c r="T286" s="245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6" t="s">
        <v>159</v>
      </c>
      <c r="AU286" s="246" t="s">
        <v>82</v>
      </c>
      <c r="AV286" s="14" t="s">
        <v>82</v>
      </c>
      <c r="AW286" s="14" t="s">
        <v>33</v>
      </c>
      <c r="AX286" s="14" t="s">
        <v>72</v>
      </c>
      <c r="AY286" s="246" t="s">
        <v>146</v>
      </c>
    </row>
    <row r="287" s="15" customFormat="1">
      <c r="A287" s="15"/>
      <c r="B287" s="247"/>
      <c r="C287" s="248"/>
      <c r="D287" s="224" t="s">
        <v>159</v>
      </c>
      <c r="E287" s="249" t="s">
        <v>19</v>
      </c>
      <c r="F287" s="250" t="s">
        <v>162</v>
      </c>
      <c r="G287" s="248"/>
      <c r="H287" s="251">
        <v>11</v>
      </c>
      <c r="I287" s="252"/>
      <c r="J287" s="248"/>
      <c r="K287" s="248"/>
      <c r="L287" s="253"/>
      <c r="M287" s="254"/>
      <c r="N287" s="255"/>
      <c r="O287" s="255"/>
      <c r="P287" s="255"/>
      <c r="Q287" s="255"/>
      <c r="R287" s="255"/>
      <c r="S287" s="255"/>
      <c r="T287" s="256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57" t="s">
        <v>159</v>
      </c>
      <c r="AU287" s="257" t="s">
        <v>82</v>
      </c>
      <c r="AV287" s="15" t="s">
        <v>153</v>
      </c>
      <c r="AW287" s="15" t="s">
        <v>33</v>
      </c>
      <c r="AX287" s="15" t="s">
        <v>80</v>
      </c>
      <c r="AY287" s="257" t="s">
        <v>146</v>
      </c>
    </row>
    <row r="288" s="2" customFormat="1" ht="21.75" customHeight="1">
      <c r="A288" s="39"/>
      <c r="B288" s="40"/>
      <c r="C288" s="258" t="s">
        <v>378</v>
      </c>
      <c r="D288" s="258" t="s">
        <v>228</v>
      </c>
      <c r="E288" s="259" t="s">
        <v>379</v>
      </c>
      <c r="F288" s="260" t="s">
        <v>380</v>
      </c>
      <c r="G288" s="261" t="s">
        <v>354</v>
      </c>
      <c r="H288" s="262">
        <v>11</v>
      </c>
      <c r="I288" s="263"/>
      <c r="J288" s="264">
        <f>ROUND(I288*H288,2)</f>
        <v>0</v>
      </c>
      <c r="K288" s="260" t="s">
        <v>152</v>
      </c>
      <c r="L288" s="265"/>
      <c r="M288" s="266" t="s">
        <v>19</v>
      </c>
      <c r="N288" s="267" t="s">
        <v>43</v>
      </c>
      <c r="O288" s="85"/>
      <c r="P288" s="215">
        <f>O288*H288</f>
        <v>0</v>
      </c>
      <c r="Q288" s="215">
        <v>0.29799999999999999</v>
      </c>
      <c r="R288" s="215">
        <f>Q288*H288</f>
        <v>3.278</v>
      </c>
      <c r="S288" s="215">
        <v>0</v>
      </c>
      <c r="T288" s="216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7" t="s">
        <v>208</v>
      </c>
      <c r="AT288" s="217" t="s">
        <v>228</v>
      </c>
      <c r="AU288" s="217" t="s">
        <v>82</v>
      </c>
      <c r="AY288" s="18" t="s">
        <v>146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8" t="s">
        <v>80</v>
      </c>
      <c r="BK288" s="218">
        <f>ROUND(I288*H288,2)</f>
        <v>0</v>
      </c>
      <c r="BL288" s="18" t="s">
        <v>153</v>
      </c>
      <c r="BM288" s="217" t="s">
        <v>381</v>
      </c>
    </row>
    <row r="289" s="13" customFormat="1">
      <c r="A289" s="13"/>
      <c r="B289" s="226"/>
      <c r="C289" s="227"/>
      <c r="D289" s="224" t="s">
        <v>159</v>
      </c>
      <c r="E289" s="228" t="s">
        <v>19</v>
      </c>
      <c r="F289" s="229" t="s">
        <v>368</v>
      </c>
      <c r="G289" s="227"/>
      <c r="H289" s="228" t="s">
        <v>19</v>
      </c>
      <c r="I289" s="230"/>
      <c r="J289" s="227"/>
      <c r="K289" s="227"/>
      <c r="L289" s="231"/>
      <c r="M289" s="232"/>
      <c r="N289" s="233"/>
      <c r="O289" s="233"/>
      <c r="P289" s="233"/>
      <c r="Q289" s="233"/>
      <c r="R289" s="233"/>
      <c r="S289" s="233"/>
      <c r="T289" s="23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5" t="s">
        <v>159</v>
      </c>
      <c r="AU289" s="235" t="s">
        <v>82</v>
      </c>
      <c r="AV289" s="13" t="s">
        <v>80</v>
      </c>
      <c r="AW289" s="13" t="s">
        <v>33</v>
      </c>
      <c r="AX289" s="13" t="s">
        <v>72</v>
      </c>
      <c r="AY289" s="235" t="s">
        <v>146</v>
      </c>
    </row>
    <row r="290" s="14" customFormat="1">
      <c r="A290" s="14"/>
      <c r="B290" s="236"/>
      <c r="C290" s="237"/>
      <c r="D290" s="224" t="s">
        <v>159</v>
      </c>
      <c r="E290" s="238" t="s">
        <v>19</v>
      </c>
      <c r="F290" s="239" t="s">
        <v>227</v>
      </c>
      <c r="G290" s="237"/>
      <c r="H290" s="240">
        <v>11</v>
      </c>
      <c r="I290" s="241"/>
      <c r="J290" s="237"/>
      <c r="K290" s="237"/>
      <c r="L290" s="242"/>
      <c r="M290" s="243"/>
      <c r="N290" s="244"/>
      <c r="O290" s="244"/>
      <c r="P290" s="244"/>
      <c r="Q290" s="244"/>
      <c r="R290" s="244"/>
      <c r="S290" s="244"/>
      <c r="T290" s="245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6" t="s">
        <v>159</v>
      </c>
      <c r="AU290" s="246" t="s">
        <v>82</v>
      </c>
      <c r="AV290" s="14" t="s">
        <v>82</v>
      </c>
      <c r="AW290" s="14" t="s">
        <v>33</v>
      </c>
      <c r="AX290" s="14" t="s">
        <v>72</v>
      </c>
      <c r="AY290" s="246" t="s">
        <v>146</v>
      </c>
    </row>
    <row r="291" s="15" customFormat="1">
      <c r="A291" s="15"/>
      <c r="B291" s="247"/>
      <c r="C291" s="248"/>
      <c r="D291" s="224" t="s">
        <v>159</v>
      </c>
      <c r="E291" s="249" t="s">
        <v>19</v>
      </c>
      <c r="F291" s="250" t="s">
        <v>162</v>
      </c>
      <c r="G291" s="248"/>
      <c r="H291" s="251">
        <v>11</v>
      </c>
      <c r="I291" s="252"/>
      <c r="J291" s="248"/>
      <c r="K291" s="248"/>
      <c r="L291" s="253"/>
      <c r="M291" s="254"/>
      <c r="N291" s="255"/>
      <c r="O291" s="255"/>
      <c r="P291" s="255"/>
      <c r="Q291" s="255"/>
      <c r="R291" s="255"/>
      <c r="S291" s="255"/>
      <c r="T291" s="256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57" t="s">
        <v>159</v>
      </c>
      <c r="AU291" s="257" t="s">
        <v>82</v>
      </c>
      <c r="AV291" s="15" t="s">
        <v>153</v>
      </c>
      <c r="AW291" s="15" t="s">
        <v>33</v>
      </c>
      <c r="AX291" s="15" t="s">
        <v>80</v>
      </c>
      <c r="AY291" s="257" t="s">
        <v>146</v>
      </c>
    </row>
    <row r="292" s="2" customFormat="1" ht="16.5" customHeight="1">
      <c r="A292" s="39"/>
      <c r="B292" s="40"/>
      <c r="C292" s="206" t="s">
        <v>382</v>
      </c>
      <c r="D292" s="206" t="s">
        <v>148</v>
      </c>
      <c r="E292" s="207" t="s">
        <v>383</v>
      </c>
      <c r="F292" s="208" t="s">
        <v>384</v>
      </c>
      <c r="G292" s="209" t="s">
        <v>354</v>
      </c>
      <c r="H292" s="210">
        <v>11</v>
      </c>
      <c r="I292" s="211"/>
      <c r="J292" s="212">
        <f>ROUND(I292*H292,2)</f>
        <v>0</v>
      </c>
      <c r="K292" s="208" t="s">
        <v>152</v>
      </c>
      <c r="L292" s="45"/>
      <c r="M292" s="213" t="s">
        <v>19</v>
      </c>
      <c r="N292" s="214" t="s">
        <v>43</v>
      </c>
      <c r="O292" s="85"/>
      <c r="P292" s="215">
        <f>O292*H292</f>
        <v>0</v>
      </c>
      <c r="Q292" s="215">
        <v>0.030759999999999999</v>
      </c>
      <c r="R292" s="215">
        <f>Q292*H292</f>
        <v>0.33835999999999999</v>
      </c>
      <c r="S292" s="215">
        <v>0</v>
      </c>
      <c r="T292" s="216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17" t="s">
        <v>153</v>
      </c>
      <c r="AT292" s="217" t="s">
        <v>148</v>
      </c>
      <c r="AU292" s="217" t="s">
        <v>82</v>
      </c>
      <c r="AY292" s="18" t="s">
        <v>146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8" t="s">
        <v>80</v>
      </c>
      <c r="BK292" s="218">
        <f>ROUND(I292*H292,2)</f>
        <v>0</v>
      </c>
      <c r="BL292" s="18" t="s">
        <v>153</v>
      </c>
      <c r="BM292" s="217" t="s">
        <v>385</v>
      </c>
    </row>
    <row r="293" s="2" customFormat="1">
      <c r="A293" s="39"/>
      <c r="B293" s="40"/>
      <c r="C293" s="41"/>
      <c r="D293" s="219" t="s">
        <v>155</v>
      </c>
      <c r="E293" s="41"/>
      <c r="F293" s="220" t="s">
        <v>386</v>
      </c>
      <c r="G293" s="41"/>
      <c r="H293" s="41"/>
      <c r="I293" s="221"/>
      <c r="J293" s="41"/>
      <c r="K293" s="41"/>
      <c r="L293" s="45"/>
      <c r="M293" s="222"/>
      <c r="N293" s="223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155</v>
      </c>
      <c r="AU293" s="18" t="s">
        <v>82</v>
      </c>
    </row>
    <row r="294" s="13" customFormat="1">
      <c r="A294" s="13"/>
      <c r="B294" s="226"/>
      <c r="C294" s="227"/>
      <c r="D294" s="224" t="s">
        <v>159</v>
      </c>
      <c r="E294" s="228" t="s">
        <v>19</v>
      </c>
      <c r="F294" s="229" t="s">
        <v>368</v>
      </c>
      <c r="G294" s="227"/>
      <c r="H294" s="228" t="s">
        <v>19</v>
      </c>
      <c r="I294" s="230"/>
      <c r="J294" s="227"/>
      <c r="K294" s="227"/>
      <c r="L294" s="231"/>
      <c r="M294" s="232"/>
      <c r="N294" s="233"/>
      <c r="O294" s="233"/>
      <c r="P294" s="233"/>
      <c r="Q294" s="233"/>
      <c r="R294" s="233"/>
      <c r="S294" s="233"/>
      <c r="T294" s="234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5" t="s">
        <v>159</v>
      </c>
      <c r="AU294" s="235" t="s">
        <v>82</v>
      </c>
      <c r="AV294" s="13" t="s">
        <v>80</v>
      </c>
      <c r="AW294" s="13" t="s">
        <v>33</v>
      </c>
      <c r="AX294" s="13" t="s">
        <v>72</v>
      </c>
      <c r="AY294" s="235" t="s">
        <v>146</v>
      </c>
    </row>
    <row r="295" s="14" customFormat="1">
      <c r="A295" s="14"/>
      <c r="B295" s="236"/>
      <c r="C295" s="237"/>
      <c r="D295" s="224" t="s">
        <v>159</v>
      </c>
      <c r="E295" s="238" t="s">
        <v>19</v>
      </c>
      <c r="F295" s="239" t="s">
        <v>227</v>
      </c>
      <c r="G295" s="237"/>
      <c r="H295" s="240">
        <v>11</v>
      </c>
      <c r="I295" s="241"/>
      <c r="J295" s="237"/>
      <c r="K295" s="237"/>
      <c r="L295" s="242"/>
      <c r="M295" s="243"/>
      <c r="N295" s="244"/>
      <c r="O295" s="244"/>
      <c r="P295" s="244"/>
      <c r="Q295" s="244"/>
      <c r="R295" s="244"/>
      <c r="S295" s="244"/>
      <c r="T295" s="245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6" t="s">
        <v>159</v>
      </c>
      <c r="AU295" s="246" t="s">
        <v>82</v>
      </c>
      <c r="AV295" s="14" t="s">
        <v>82</v>
      </c>
      <c r="AW295" s="14" t="s">
        <v>33</v>
      </c>
      <c r="AX295" s="14" t="s">
        <v>72</v>
      </c>
      <c r="AY295" s="246" t="s">
        <v>146</v>
      </c>
    </row>
    <row r="296" s="15" customFormat="1">
      <c r="A296" s="15"/>
      <c r="B296" s="247"/>
      <c r="C296" s="248"/>
      <c r="D296" s="224" t="s">
        <v>159</v>
      </c>
      <c r="E296" s="249" t="s">
        <v>19</v>
      </c>
      <c r="F296" s="250" t="s">
        <v>162</v>
      </c>
      <c r="G296" s="248"/>
      <c r="H296" s="251">
        <v>11</v>
      </c>
      <c r="I296" s="252"/>
      <c r="J296" s="248"/>
      <c r="K296" s="248"/>
      <c r="L296" s="253"/>
      <c r="M296" s="254"/>
      <c r="N296" s="255"/>
      <c r="O296" s="255"/>
      <c r="P296" s="255"/>
      <c r="Q296" s="255"/>
      <c r="R296" s="255"/>
      <c r="S296" s="255"/>
      <c r="T296" s="256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57" t="s">
        <v>159</v>
      </c>
      <c r="AU296" s="257" t="s">
        <v>82</v>
      </c>
      <c r="AV296" s="15" t="s">
        <v>153</v>
      </c>
      <c r="AW296" s="15" t="s">
        <v>33</v>
      </c>
      <c r="AX296" s="15" t="s">
        <v>80</v>
      </c>
      <c r="AY296" s="257" t="s">
        <v>146</v>
      </c>
    </row>
    <row r="297" s="2" customFormat="1" ht="16.5" customHeight="1">
      <c r="A297" s="39"/>
      <c r="B297" s="40"/>
      <c r="C297" s="258" t="s">
        <v>387</v>
      </c>
      <c r="D297" s="258" t="s">
        <v>228</v>
      </c>
      <c r="E297" s="259" t="s">
        <v>388</v>
      </c>
      <c r="F297" s="260" t="s">
        <v>389</v>
      </c>
      <c r="G297" s="261" t="s">
        <v>354</v>
      </c>
      <c r="H297" s="262">
        <v>11</v>
      </c>
      <c r="I297" s="263"/>
      <c r="J297" s="264">
        <f>ROUND(I297*H297,2)</f>
        <v>0</v>
      </c>
      <c r="K297" s="260" t="s">
        <v>152</v>
      </c>
      <c r="L297" s="265"/>
      <c r="M297" s="266" t="s">
        <v>19</v>
      </c>
      <c r="N297" s="267" t="s">
        <v>43</v>
      </c>
      <c r="O297" s="85"/>
      <c r="P297" s="215">
        <f>O297*H297</f>
        <v>0</v>
      </c>
      <c r="Q297" s="215">
        <v>0.155</v>
      </c>
      <c r="R297" s="215">
        <f>Q297*H297</f>
        <v>1.7050000000000001</v>
      </c>
      <c r="S297" s="215">
        <v>0</v>
      </c>
      <c r="T297" s="216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17" t="s">
        <v>208</v>
      </c>
      <c r="AT297" s="217" t="s">
        <v>228</v>
      </c>
      <c r="AU297" s="217" t="s">
        <v>82</v>
      </c>
      <c r="AY297" s="18" t="s">
        <v>146</v>
      </c>
      <c r="BE297" s="218">
        <f>IF(N297="základní",J297,0)</f>
        <v>0</v>
      </c>
      <c r="BF297" s="218">
        <f>IF(N297="snížená",J297,0)</f>
        <v>0</v>
      </c>
      <c r="BG297" s="218">
        <f>IF(N297="zákl. přenesená",J297,0)</f>
        <v>0</v>
      </c>
      <c r="BH297" s="218">
        <f>IF(N297="sníž. přenesená",J297,0)</f>
        <v>0</v>
      </c>
      <c r="BI297" s="218">
        <f>IF(N297="nulová",J297,0)</f>
        <v>0</v>
      </c>
      <c r="BJ297" s="18" t="s">
        <v>80</v>
      </c>
      <c r="BK297" s="218">
        <f>ROUND(I297*H297,2)</f>
        <v>0</v>
      </c>
      <c r="BL297" s="18" t="s">
        <v>153</v>
      </c>
      <c r="BM297" s="217" t="s">
        <v>390</v>
      </c>
    </row>
    <row r="298" s="13" customFormat="1">
      <c r="A298" s="13"/>
      <c r="B298" s="226"/>
      <c r="C298" s="227"/>
      <c r="D298" s="224" t="s">
        <v>159</v>
      </c>
      <c r="E298" s="228" t="s">
        <v>19</v>
      </c>
      <c r="F298" s="229" t="s">
        <v>368</v>
      </c>
      <c r="G298" s="227"/>
      <c r="H298" s="228" t="s">
        <v>19</v>
      </c>
      <c r="I298" s="230"/>
      <c r="J298" s="227"/>
      <c r="K298" s="227"/>
      <c r="L298" s="231"/>
      <c r="M298" s="232"/>
      <c r="N298" s="233"/>
      <c r="O298" s="233"/>
      <c r="P298" s="233"/>
      <c r="Q298" s="233"/>
      <c r="R298" s="233"/>
      <c r="S298" s="233"/>
      <c r="T298" s="234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5" t="s">
        <v>159</v>
      </c>
      <c r="AU298" s="235" t="s">
        <v>82</v>
      </c>
      <c r="AV298" s="13" t="s">
        <v>80</v>
      </c>
      <c r="AW298" s="13" t="s">
        <v>33</v>
      </c>
      <c r="AX298" s="13" t="s">
        <v>72</v>
      </c>
      <c r="AY298" s="235" t="s">
        <v>146</v>
      </c>
    </row>
    <row r="299" s="14" customFormat="1">
      <c r="A299" s="14"/>
      <c r="B299" s="236"/>
      <c r="C299" s="237"/>
      <c r="D299" s="224" t="s">
        <v>159</v>
      </c>
      <c r="E299" s="238" t="s">
        <v>19</v>
      </c>
      <c r="F299" s="239" t="s">
        <v>227</v>
      </c>
      <c r="G299" s="237"/>
      <c r="H299" s="240">
        <v>11</v>
      </c>
      <c r="I299" s="241"/>
      <c r="J299" s="237"/>
      <c r="K299" s="237"/>
      <c r="L299" s="242"/>
      <c r="M299" s="243"/>
      <c r="N299" s="244"/>
      <c r="O299" s="244"/>
      <c r="P299" s="244"/>
      <c r="Q299" s="244"/>
      <c r="R299" s="244"/>
      <c r="S299" s="244"/>
      <c r="T299" s="245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6" t="s">
        <v>159</v>
      </c>
      <c r="AU299" s="246" t="s">
        <v>82</v>
      </c>
      <c r="AV299" s="14" t="s">
        <v>82</v>
      </c>
      <c r="AW299" s="14" t="s">
        <v>33</v>
      </c>
      <c r="AX299" s="14" t="s">
        <v>72</v>
      </c>
      <c r="AY299" s="246" t="s">
        <v>146</v>
      </c>
    </row>
    <row r="300" s="15" customFormat="1">
      <c r="A300" s="15"/>
      <c r="B300" s="247"/>
      <c r="C300" s="248"/>
      <c r="D300" s="224" t="s">
        <v>159</v>
      </c>
      <c r="E300" s="249" t="s">
        <v>19</v>
      </c>
      <c r="F300" s="250" t="s">
        <v>162</v>
      </c>
      <c r="G300" s="248"/>
      <c r="H300" s="251">
        <v>11</v>
      </c>
      <c r="I300" s="252"/>
      <c r="J300" s="248"/>
      <c r="K300" s="248"/>
      <c r="L300" s="253"/>
      <c r="M300" s="254"/>
      <c r="N300" s="255"/>
      <c r="O300" s="255"/>
      <c r="P300" s="255"/>
      <c r="Q300" s="255"/>
      <c r="R300" s="255"/>
      <c r="S300" s="255"/>
      <c r="T300" s="256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T300" s="257" t="s">
        <v>159</v>
      </c>
      <c r="AU300" s="257" t="s">
        <v>82</v>
      </c>
      <c r="AV300" s="15" t="s">
        <v>153</v>
      </c>
      <c r="AW300" s="15" t="s">
        <v>33</v>
      </c>
      <c r="AX300" s="15" t="s">
        <v>80</v>
      </c>
      <c r="AY300" s="257" t="s">
        <v>146</v>
      </c>
    </row>
    <row r="301" s="2" customFormat="1" ht="16.5" customHeight="1">
      <c r="A301" s="39"/>
      <c r="B301" s="40"/>
      <c r="C301" s="206" t="s">
        <v>391</v>
      </c>
      <c r="D301" s="206" t="s">
        <v>148</v>
      </c>
      <c r="E301" s="207" t="s">
        <v>392</v>
      </c>
      <c r="F301" s="208" t="s">
        <v>393</v>
      </c>
      <c r="G301" s="209" t="s">
        <v>354</v>
      </c>
      <c r="H301" s="210">
        <v>11</v>
      </c>
      <c r="I301" s="211"/>
      <c r="J301" s="212">
        <f>ROUND(I301*H301,2)</f>
        <v>0</v>
      </c>
      <c r="K301" s="208" t="s">
        <v>152</v>
      </c>
      <c r="L301" s="45"/>
      <c r="M301" s="213" t="s">
        <v>19</v>
      </c>
      <c r="N301" s="214" t="s">
        <v>43</v>
      </c>
      <c r="O301" s="85"/>
      <c r="P301" s="215">
        <f>O301*H301</f>
        <v>0</v>
      </c>
      <c r="Q301" s="215">
        <v>0.02972</v>
      </c>
      <c r="R301" s="215">
        <f>Q301*H301</f>
        <v>0.32691999999999999</v>
      </c>
      <c r="S301" s="215">
        <v>0</v>
      </c>
      <c r="T301" s="216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17" t="s">
        <v>153</v>
      </c>
      <c r="AT301" s="217" t="s">
        <v>148</v>
      </c>
      <c r="AU301" s="217" t="s">
        <v>82</v>
      </c>
      <c r="AY301" s="18" t="s">
        <v>146</v>
      </c>
      <c r="BE301" s="218">
        <f>IF(N301="základní",J301,0)</f>
        <v>0</v>
      </c>
      <c r="BF301" s="218">
        <f>IF(N301="snížená",J301,0)</f>
        <v>0</v>
      </c>
      <c r="BG301" s="218">
        <f>IF(N301="zákl. přenesená",J301,0)</f>
        <v>0</v>
      </c>
      <c r="BH301" s="218">
        <f>IF(N301="sníž. přenesená",J301,0)</f>
        <v>0</v>
      </c>
      <c r="BI301" s="218">
        <f>IF(N301="nulová",J301,0)</f>
        <v>0</v>
      </c>
      <c r="BJ301" s="18" t="s">
        <v>80</v>
      </c>
      <c r="BK301" s="218">
        <f>ROUND(I301*H301,2)</f>
        <v>0</v>
      </c>
      <c r="BL301" s="18" t="s">
        <v>153</v>
      </c>
      <c r="BM301" s="217" t="s">
        <v>394</v>
      </c>
    </row>
    <row r="302" s="2" customFormat="1">
      <c r="A302" s="39"/>
      <c r="B302" s="40"/>
      <c r="C302" s="41"/>
      <c r="D302" s="219" t="s">
        <v>155</v>
      </c>
      <c r="E302" s="41"/>
      <c r="F302" s="220" t="s">
        <v>395</v>
      </c>
      <c r="G302" s="41"/>
      <c r="H302" s="41"/>
      <c r="I302" s="221"/>
      <c r="J302" s="41"/>
      <c r="K302" s="41"/>
      <c r="L302" s="45"/>
      <c r="M302" s="222"/>
      <c r="N302" s="223"/>
      <c r="O302" s="85"/>
      <c r="P302" s="85"/>
      <c r="Q302" s="85"/>
      <c r="R302" s="85"/>
      <c r="S302" s="85"/>
      <c r="T302" s="86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155</v>
      </c>
      <c r="AU302" s="18" t="s">
        <v>82</v>
      </c>
    </row>
    <row r="303" s="13" customFormat="1">
      <c r="A303" s="13"/>
      <c r="B303" s="226"/>
      <c r="C303" s="227"/>
      <c r="D303" s="224" t="s">
        <v>159</v>
      </c>
      <c r="E303" s="228" t="s">
        <v>19</v>
      </c>
      <c r="F303" s="229" t="s">
        <v>368</v>
      </c>
      <c r="G303" s="227"/>
      <c r="H303" s="228" t="s">
        <v>19</v>
      </c>
      <c r="I303" s="230"/>
      <c r="J303" s="227"/>
      <c r="K303" s="227"/>
      <c r="L303" s="231"/>
      <c r="M303" s="232"/>
      <c r="N303" s="233"/>
      <c r="O303" s="233"/>
      <c r="P303" s="233"/>
      <c r="Q303" s="233"/>
      <c r="R303" s="233"/>
      <c r="S303" s="233"/>
      <c r="T303" s="23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5" t="s">
        <v>159</v>
      </c>
      <c r="AU303" s="235" t="s">
        <v>82</v>
      </c>
      <c r="AV303" s="13" t="s">
        <v>80</v>
      </c>
      <c r="AW303" s="13" t="s">
        <v>33</v>
      </c>
      <c r="AX303" s="13" t="s">
        <v>72</v>
      </c>
      <c r="AY303" s="235" t="s">
        <v>146</v>
      </c>
    </row>
    <row r="304" s="14" customFormat="1">
      <c r="A304" s="14"/>
      <c r="B304" s="236"/>
      <c r="C304" s="237"/>
      <c r="D304" s="224" t="s">
        <v>159</v>
      </c>
      <c r="E304" s="238" t="s">
        <v>19</v>
      </c>
      <c r="F304" s="239" t="s">
        <v>227</v>
      </c>
      <c r="G304" s="237"/>
      <c r="H304" s="240">
        <v>11</v>
      </c>
      <c r="I304" s="241"/>
      <c r="J304" s="237"/>
      <c r="K304" s="237"/>
      <c r="L304" s="242"/>
      <c r="M304" s="243"/>
      <c r="N304" s="244"/>
      <c r="O304" s="244"/>
      <c r="P304" s="244"/>
      <c r="Q304" s="244"/>
      <c r="R304" s="244"/>
      <c r="S304" s="244"/>
      <c r="T304" s="24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6" t="s">
        <v>159</v>
      </c>
      <c r="AU304" s="246" t="s">
        <v>82</v>
      </c>
      <c r="AV304" s="14" t="s">
        <v>82</v>
      </c>
      <c r="AW304" s="14" t="s">
        <v>33</v>
      </c>
      <c r="AX304" s="14" t="s">
        <v>72</v>
      </c>
      <c r="AY304" s="246" t="s">
        <v>146</v>
      </c>
    </row>
    <row r="305" s="15" customFormat="1">
      <c r="A305" s="15"/>
      <c r="B305" s="247"/>
      <c r="C305" s="248"/>
      <c r="D305" s="224" t="s">
        <v>159</v>
      </c>
      <c r="E305" s="249" t="s">
        <v>19</v>
      </c>
      <c r="F305" s="250" t="s">
        <v>162</v>
      </c>
      <c r="G305" s="248"/>
      <c r="H305" s="251">
        <v>11</v>
      </c>
      <c r="I305" s="252"/>
      <c r="J305" s="248"/>
      <c r="K305" s="248"/>
      <c r="L305" s="253"/>
      <c r="M305" s="254"/>
      <c r="N305" s="255"/>
      <c r="O305" s="255"/>
      <c r="P305" s="255"/>
      <c r="Q305" s="255"/>
      <c r="R305" s="255"/>
      <c r="S305" s="255"/>
      <c r="T305" s="256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57" t="s">
        <v>159</v>
      </c>
      <c r="AU305" s="257" t="s">
        <v>82</v>
      </c>
      <c r="AV305" s="15" t="s">
        <v>153</v>
      </c>
      <c r="AW305" s="15" t="s">
        <v>33</v>
      </c>
      <c r="AX305" s="15" t="s">
        <v>80</v>
      </c>
      <c r="AY305" s="257" t="s">
        <v>146</v>
      </c>
    </row>
    <row r="306" s="2" customFormat="1" ht="16.5" customHeight="1">
      <c r="A306" s="39"/>
      <c r="B306" s="40"/>
      <c r="C306" s="258" t="s">
        <v>396</v>
      </c>
      <c r="D306" s="258" t="s">
        <v>228</v>
      </c>
      <c r="E306" s="259" t="s">
        <v>397</v>
      </c>
      <c r="F306" s="260" t="s">
        <v>398</v>
      </c>
      <c r="G306" s="261" t="s">
        <v>354</v>
      </c>
      <c r="H306" s="262">
        <v>11</v>
      </c>
      <c r="I306" s="263"/>
      <c r="J306" s="264">
        <f>ROUND(I306*H306,2)</f>
        <v>0</v>
      </c>
      <c r="K306" s="260" t="s">
        <v>152</v>
      </c>
      <c r="L306" s="265"/>
      <c r="M306" s="266" t="s">
        <v>19</v>
      </c>
      <c r="N306" s="267" t="s">
        <v>43</v>
      </c>
      <c r="O306" s="85"/>
      <c r="P306" s="215">
        <f>O306*H306</f>
        <v>0</v>
      </c>
      <c r="Q306" s="215">
        <v>0.055</v>
      </c>
      <c r="R306" s="215">
        <f>Q306*H306</f>
        <v>0.60499999999999998</v>
      </c>
      <c r="S306" s="215">
        <v>0</v>
      </c>
      <c r="T306" s="216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17" t="s">
        <v>208</v>
      </c>
      <c r="AT306" s="217" t="s">
        <v>228</v>
      </c>
      <c r="AU306" s="217" t="s">
        <v>82</v>
      </c>
      <c r="AY306" s="18" t="s">
        <v>146</v>
      </c>
      <c r="BE306" s="218">
        <f>IF(N306="základní",J306,0)</f>
        <v>0</v>
      </c>
      <c r="BF306" s="218">
        <f>IF(N306="snížená",J306,0)</f>
        <v>0</v>
      </c>
      <c r="BG306" s="218">
        <f>IF(N306="zákl. přenesená",J306,0)</f>
        <v>0</v>
      </c>
      <c r="BH306" s="218">
        <f>IF(N306="sníž. přenesená",J306,0)</f>
        <v>0</v>
      </c>
      <c r="BI306" s="218">
        <f>IF(N306="nulová",J306,0)</f>
        <v>0</v>
      </c>
      <c r="BJ306" s="18" t="s">
        <v>80</v>
      </c>
      <c r="BK306" s="218">
        <f>ROUND(I306*H306,2)</f>
        <v>0</v>
      </c>
      <c r="BL306" s="18" t="s">
        <v>153</v>
      </c>
      <c r="BM306" s="217" t="s">
        <v>399</v>
      </c>
    </row>
    <row r="307" s="13" customFormat="1">
      <c r="A307" s="13"/>
      <c r="B307" s="226"/>
      <c r="C307" s="227"/>
      <c r="D307" s="224" t="s">
        <v>159</v>
      </c>
      <c r="E307" s="228" t="s">
        <v>19</v>
      </c>
      <c r="F307" s="229" t="s">
        <v>368</v>
      </c>
      <c r="G307" s="227"/>
      <c r="H307" s="228" t="s">
        <v>19</v>
      </c>
      <c r="I307" s="230"/>
      <c r="J307" s="227"/>
      <c r="K307" s="227"/>
      <c r="L307" s="231"/>
      <c r="M307" s="232"/>
      <c r="N307" s="233"/>
      <c r="O307" s="233"/>
      <c r="P307" s="233"/>
      <c r="Q307" s="233"/>
      <c r="R307" s="233"/>
      <c r="S307" s="233"/>
      <c r="T307" s="234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5" t="s">
        <v>159</v>
      </c>
      <c r="AU307" s="235" t="s">
        <v>82</v>
      </c>
      <c r="AV307" s="13" t="s">
        <v>80</v>
      </c>
      <c r="AW307" s="13" t="s">
        <v>33</v>
      </c>
      <c r="AX307" s="13" t="s">
        <v>72</v>
      </c>
      <c r="AY307" s="235" t="s">
        <v>146</v>
      </c>
    </row>
    <row r="308" s="14" customFormat="1">
      <c r="A308" s="14"/>
      <c r="B308" s="236"/>
      <c r="C308" s="237"/>
      <c r="D308" s="224" t="s">
        <v>159</v>
      </c>
      <c r="E308" s="238" t="s">
        <v>19</v>
      </c>
      <c r="F308" s="239" t="s">
        <v>227</v>
      </c>
      <c r="G308" s="237"/>
      <c r="H308" s="240">
        <v>11</v>
      </c>
      <c r="I308" s="241"/>
      <c r="J308" s="237"/>
      <c r="K308" s="237"/>
      <c r="L308" s="242"/>
      <c r="M308" s="243"/>
      <c r="N308" s="244"/>
      <c r="O308" s="244"/>
      <c r="P308" s="244"/>
      <c r="Q308" s="244"/>
      <c r="R308" s="244"/>
      <c r="S308" s="244"/>
      <c r="T308" s="245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6" t="s">
        <v>159</v>
      </c>
      <c r="AU308" s="246" t="s">
        <v>82</v>
      </c>
      <c r="AV308" s="14" t="s">
        <v>82</v>
      </c>
      <c r="AW308" s="14" t="s">
        <v>33</v>
      </c>
      <c r="AX308" s="14" t="s">
        <v>72</v>
      </c>
      <c r="AY308" s="246" t="s">
        <v>146</v>
      </c>
    </row>
    <row r="309" s="15" customFormat="1">
      <c r="A309" s="15"/>
      <c r="B309" s="247"/>
      <c r="C309" s="248"/>
      <c r="D309" s="224" t="s">
        <v>159</v>
      </c>
      <c r="E309" s="249" t="s">
        <v>19</v>
      </c>
      <c r="F309" s="250" t="s">
        <v>162</v>
      </c>
      <c r="G309" s="248"/>
      <c r="H309" s="251">
        <v>11</v>
      </c>
      <c r="I309" s="252"/>
      <c r="J309" s="248"/>
      <c r="K309" s="248"/>
      <c r="L309" s="253"/>
      <c r="M309" s="254"/>
      <c r="N309" s="255"/>
      <c r="O309" s="255"/>
      <c r="P309" s="255"/>
      <c r="Q309" s="255"/>
      <c r="R309" s="255"/>
      <c r="S309" s="255"/>
      <c r="T309" s="256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57" t="s">
        <v>159</v>
      </c>
      <c r="AU309" s="257" t="s">
        <v>82</v>
      </c>
      <c r="AV309" s="15" t="s">
        <v>153</v>
      </c>
      <c r="AW309" s="15" t="s">
        <v>33</v>
      </c>
      <c r="AX309" s="15" t="s">
        <v>80</v>
      </c>
      <c r="AY309" s="257" t="s">
        <v>146</v>
      </c>
    </row>
    <row r="310" s="2" customFormat="1" ht="16.5" customHeight="1">
      <c r="A310" s="39"/>
      <c r="B310" s="40"/>
      <c r="C310" s="206" t="s">
        <v>400</v>
      </c>
      <c r="D310" s="206" t="s">
        <v>148</v>
      </c>
      <c r="E310" s="207" t="s">
        <v>401</v>
      </c>
      <c r="F310" s="208" t="s">
        <v>402</v>
      </c>
      <c r="G310" s="209" t="s">
        <v>354</v>
      </c>
      <c r="H310" s="210">
        <v>11</v>
      </c>
      <c r="I310" s="211"/>
      <c r="J310" s="212">
        <f>ROUND(I310*H310,2)</f>
        <v>0</v>
      </c>
      <c r="K310" s="208" t="s">
        <v>152</v>
      </c>
      <c r="L310" s="45"/>
      <c r="M310" s="213" t="s">
        <v>19</v>
      </c>
      <c r="N310" s="214" t="s">
        <v>43</v>
      </c>
      <c r="O310" s="85"/>
      <c r="P310" s="215">
        <f>O310*H310</f>
        <v>0</v>
      </c>
      <c r="Q310" s="215">
        <v>0.21734000000000001</v>
      </c>
      <c r="R310" s="215">
        <f>Q310*H310</f>
        <v>2.3907400000000001</v>
      </c>
      <c r="S310" s="215">
        <v>0</v>
      </c>
      <c r="T310" s="216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17" t="s">
        <v>153</v>
      </c>
      <c r="AT310" s="217" t="s">
        <v>148</v>
      </c>
      <c r="AU310" s="217" t="s">
        <v>82</v>
      </c>
      <c r="AY310" s="18" t="s">
        <v>146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8" t="s">
        <v>80</v>
      </c>
      <c r="BK310" s="218">
        <f>ROUND(I310*H310,2)</f>
        <v>0</v>
      </c>
      <c r="BL310" s="18" t="s">
        <v>153</v>
      </c>
      <c r="BM310" s="217" t="s">
        <v>403</v>
      </c>
    </row>
    <row r="311" s="2" customFormat="1">
      <c r="A311" s="39"/>
      <c r="B311" s="40"/>
      <c r="C311" s="41"/>
      <c r="D311" s="219" t="s">
        <v>155</v>
      </c>
      <c r="E311" s="41"/>
      <c r="F311" s="220" t="s">
        <v>404</v>
      </c>
      <c r="G311" s="41"/>
      <c r="H311" s="41"/>
      <c r="I311" s="221"/>
      <c r="J311" s="41"/>
      <c r="K311" s="41"/>
      <c r="L311" s="45"/>
      <c r="M311" s="222"/>
      <c r="N311" s="223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155</v>
      </c>
      <c r="AU311" s="18" t="s">
        <v>82</v>
      </c>
    </row>
    <row r="312" s="13" customFormat="1">
      <c r="A312" s="13"/>
      <c r="B312" s="226"/>
      <c r="C312" s="227"/>
      <c r="D312" s="224" t="s">
        <v>159</v>
      </c>
      <c r="E312" s="228" t="s">
        <v>19</v>
      </c>
      <c r="F312" s="229" t="s">
        <v>368</v>
      </c>
      <c r="G312" s="227"/>
      <c r="H312" s="228" t="s">
        <v>19</v>
      </c>
      <c r="I312" s="230"/>
      <c r="J312" s="227"/>
      <c r="K312" s="227"/>
      <c r="L312" s="231"/>
      <c r="M312" s="232"/>
      <c r="N312" s="233"/>
      <c r="O312" s="233"/>
      <c r="P312" s="233"/>
      <c r="Q312" s="233"/>
      <c r="R312" s="233"/>
      <c r="S312" s="233"/>
      <c r="T312" s="234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5" t="s">
        <v>159</v>
      </c>
      <c r="AU312" s="235" t="s">
        <v>82</v>
      </c>
      <c r="AV312" s="13" t="s">
        <v>80</v>
      </c>
      <c r="AW312" s="13" t="s">
        <v>33</v>
      </c>
      <c r="AX312" s="13" t="s">
        <v>72</v>
      </c>
      <c r="AY312" s="235" t="s">
        <v>146</v>
      </c>
    </row>
    <row r="313" s="14" customFormat="1">
      <c r="A313" s="14"/>
      <c r="B313" s="236"/>
      <c r="C313" s="237"/>
      <c r="D313" s="224" t="s">
        <v>159</v>
      </c>
      <c r="E313" s="238" t="s">
        <v>19</v>
      </c>
      <c r="F313" s="239" t="s">
        <v>227</v>
      </c>
      <c r="G313" s="237"/>
      <c r="H313" s="240">
        <v>11</v>
      </c>
      <c r="I313" s="241"/>
      <c r="J313" s="237"/>
      <c r="K313" s="237"/>
      <c r="L313" s="242"/>
      <c r="M313" s="243"/>
      <c r="N313" s="244"/>
      <c r="O313" s="244"/>
      <c r="P313" s="244"/>
      <c r="Q313" s="244"/>
      <c r="R313" s="244"/>
      <c r="S313" s="244"/>
      <c r="T313" s="245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6" t="s">
        <v>159</v>
      </c>
      <c r="AU313" s="246" t="s">
        <v>82</v>
      </c>
      <c r="AV313" s="14" t="s">
        <v>82</v>
      </c>
      <c r="AW313" s="14" t="s">
        <v>33</v>
      </c>
      <c r="AX313" s="14" t="s">
        <v>72</v>
      </c>
      <c r="AY313" s="246" t="s">
        <v>146</v>
      </c>
    </row>
    <row r="314" s="15" customFormat="1">
      <c r="A314" s="15"/>
      <c r="B314" s="247"/>
      <c r="C314" s="248"/>
      <c r="D314" s="224" t="s">
        <v>159</v>
      </c>
      <c r="E314" s="249" t="s">
        <v>19</v>
      </c>
      <c r="F314" s="250" t="s">
        <v>162</v>
      </c>
      <c r="G314" s="248"/>
      <c r="H314" s="251">
        <v>11</v>
      </c>
      <c r="I314" s="252"/>
      <c r="J314" s="248"/>
      <c r="K314" s="248"/>
      <c r="L314" s="253"/>
      <c r="M314" s="254"/>
      <c r="N314" s="255"/>
      <c r="O314" s="255"/>
      <c r="P314" s="255"/>
      <c r="Q314" s="255"/>
      <c r="R314" s="255"/>
      <c r="S314" s="255"/>
      <c r="T314" s="256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57" t="s">
        <v>159</v>
      </c>
      <c r="AU314" s="257" t="s">
        <v>82</v>
      </c>
      <c r="AV314" s="15" t="s">
        <v>153</v>
      </c>
      <c r="AW314" s="15" t="s">
        <v>33</v>
      </c>
      <c r="AX314" s="15" t="s">
        <v>80</v>
      </c>
      <c r="AY314" s="257" t="s">
        <v>146</v>
      </c>
    </row>
    <row r="315" s="2" customFormat="1" ht="16.5" customHeight="1">
      <c r="A315" s="39"/>
      <c r="B315" s="40"/>
      <c r="C315" s="258" t="s">
        <v>405</v>
      </c>
      <c r="D315" s="258" t="s">
        <v>228</v>
      </c>
      <c r="E315" s="259" t="s">
        <v>406</v>
      </c>
      <c r="F315" s="260" t="s">
        <v>407</v>
      </c>
      <c r="G315" s="261" t="s">
        <v>354</v>
      </c>
      <c r="H315" s="262">
        <v>11</v>
      </c>
      <c r="I315" s="263"/>
      <c r="J315" s="264">
        <f>ROUND(I315*H315,2)</f>
        <v>0</v>
      </c>
      <c r="K315" s="260" t="s">
        <v>152</v>
      </c>
      <c r="L315" s="265"/>
      <c r="M315" s="266" t="s">
        <v>19</v>
      </c>
      <c r="N315" s="267" t="s">
        <v>43</v>
      </c>
      <c r="O315" s="85"/>
      <c r="P315" s="215">
        <f>O315*H315</f>
        <v>0</v>
      </c>
      <c r="Q315" s="215">
        <v>0.073999999999999996</v>
      </c>
      <c r="R315" s="215">
        <f>Q315*H315</f>
        <v>0.81399999999999995</v>
      </c>
      <c r="S315" s="215">
        <v>0</v>
      </c>
      <c r="T315" s="216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17" t="s">
        <v>208</v>
      </c>
      <c r="AT315" s="217" t="s">
        <v>228</v>
      </c>
      <c r="AU315" s="217" t="s">
        <v>82</v>
      </c>
      <c r="AY315" s="18" t="s">
        <v>146</v>
      </c>
      <c r="BE315" s="218">
        <f>IF(N315="základní",J315,0)</f>
        <v>0</v>
      </c>
      <c r="BF315" s="218">
        <f>IF(N315="snížená",J315,0)</f>
        <v>0</v>
      </c>
      <c r="BG315" s="218">
        <f>IF(N315="zákl. přenesená",J315,0)</f>
        <v>0</v>
      </c>
      <c r="BH315" s="218">
        <f>IF(N315="sníž. přenesená",J315,0)</f>
        <v>0</v>
      </c>
      <c r="BI315" s="218">
        <f>IF(N315="nulová",J315,0)</f>
        <v>0</v>
      </c>
      <c r="BJ315" s="18" t="s">
        <v>80</v>
      </c>
      <c r="BK315" s="218">
        <f>ROUND(I315*H315,2)</f>
        <v>0</v>
      </c>
      <c r="BL315" s="18" t="s">
        <v>153</v>
      </c>
      <c r="BM315" s="217" t="s">
        <v>408</v>
      </c>
    </row>
    <row r="316" s="13" customFormat="1">
      <c r="A316" s="13"/>
      <c r="B316" s="226"/>
      <c r="C316" s="227"/>
      <c r="D316" s="224" t="s">
        <v>159</v>
      </c>
      <c r="E316" s="228" t="s">
        <v>19</v>
      </c>
      <c r="F316" s="229" t="s">
        <v>368</v>
      </c>
      <c r="G316" s="227"/>
      <c r="H316" s="228" t="s">
        <v>19</v>
      </c>
      <c r="I316" s="230"/>
      <c r="J316" s="227"/>
      <c r="K316" s="227"/>
      <c r="L316" s="231"/>
      <c r="M316" s="232"/>
      <c r="N316" s="233"/>
      <c r="O316" s="233"/>
      <c r="P316" s="233"/>
      <c r="Q316" s="233"/>
      <c r="R316" s="233"/>
      <c r="S316" s="233"/>
      <c r="T316" s="234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5" t="s">
        <v>159</v>
      </c>
      <c r="AU316" s="235" t="s">
        <v>82</v>
      </c>
      <c r="AV316" s="13" t="s">
        <v>80</v>
      </c>
      <c r="AW316" s="13" t="s">
        <v>33</v>
      </c>
      <c r="AX316" s="13" t="s">
        <v>72</v>
      </c>
      <c r="AY316" s="235" t="s">
        <v>146</v>
      </c>
    </row>
    <row r="317" s="14" customFormat="1">
      <c r="A317" s="14"/>
      <c r="B317" s="236"/>
      <c r="C317" s="237"/>
      <c r="D317" s="224" t="s">
        <v>159</v>
      </c>
      <c r="E317" s="238" t="s">
        <v>19</v>
      </c>
      <c r="F317" s="239" t="s">
        <v>227</v>
      </c>
      <c r="G317" s="237"/>
      <c r="H317" s="240">
        <v>11</v>
      </c>
      <c r="I317" s="241"/>
      <c r="J317" s="237"/>
      <c r="K317" s="237"/>
      <c r="L317" s="242"/>
      <c r="M317" s="243"/>
      <c r="N317" s="244"/>
      <c r="O317" s="244"/>
      <c r="P317" s="244"/>
      <c r="Q317" s="244"/>
      <c r="R317" s="244"/>
      <c r="S317" s="244"/>
      <c r="T317" s="245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6" t="s">
        <v>159</v>
      </c>
      <c r="AU317" s="246" t="s">
        <v>82</v>
      </c>
      <c r="AV317" s="14" t="s">
        <v>82</v>
      </c>
      <c r="AW317" s="14" t="s">
        <v>33</v>
      </c>
      <c r="AX317" s="14" t="s">
        <v>72</v>
      </c>
      <c r="AY317" s="246" t="s">
        <v>146</v>
      </c>
    </row>
    <row r="318" s="15" customFormat="1">
      <c r="A318" s="15"/>
      <c r="B318" s="247"/>
      <c r="C318" s="248"/>
      <c r="D318" s="224" t="s">
        <v>159</v>
      </c>
      <c r="E318" s="249" t="s">
        <v>19</v>
      </c>
      <c r="F318" s="250" t="s">
        <v>162</v>
      </c>
      <c r="G318" s="248"/>
      <c r="H318" s="251">
        <v>11</v>
      </c>
      <c r="I318" s="252"/>
      <c r="J318" s="248"/>
      <c r="K318" s="248"/>
      <c r="L318" s="253"/>
      <c r="M318" s="254"/>
      <c r="N318" s="255"/>
      <c r="O318" s="255"/>
      <c r="P318" s="255"/>
      <c r="Q318" s="255"/>
      <c r="R318" s="255"/>
      <c r="S318" s="255"/>
      <c r="T318" s="256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57" t="s">
        <v>159</v>
      </c>
      <c r="AU318" s="257" t="s">
        <v>82</v>
      </c>
      <c r="AV318" s="15" t="s">
        <v>153</v>
      </c>
      <c r="AW318" s="15" t="s">
        <v>33</v>
      </c>
      <c r="AX318" s="15" t="s">
        <v>80</v>
      </c>
      <c r="AY318" s="257" t="s">
        <v>146</v>
      </c>
    </row>
    <row r="319" s="2" customFormat="1" ht="16.5" customHeight="1">
      <c r="A319" s="39"/>
      <c r="B319" s="40"/>
      <c r="C319" s="258" t="s">
        <v>409</v>
      </c>
      <c r="D319" s="258" t="s">
        <v>228</v>
      </c>
      <c r="E319" s="259" t="s">
        <v>410</v>
      </c>
      <c r="F319" s="260" t="s">
        <v>411</v>
      </c>
      <c r="G319" s="261" t="s">
        <v>354</v>
      </c>
      <c r="H319" s="262">
        <v>11</v>
      </c>
      <c r="I319" s="263"/>
      <c r="J319" s="264">
        <f>ROUND(I319*H319,2)</f>
        <v>0</v>
      </c>
      <c r="K319" s="260" t="s">
        <v>152</v>
      </c>
      <c r="L319" s="265"/>
      <c r="M319" s="266" t="s">
        <v>19</v>
      </c>
      <c r="N319" s="267" t="s">
        <v>43</v>
      </c>
      <c r="O319" s="85"/>
      <c r="P319" s="215">
        <f>O319*H319</f>
        <v>0</v>
      </c>
      <c r="Q319" s="215">
        <v>0.0060000000000000001</v>
      </c>
      <c r="R319" s="215">
        <f>Q319*H319</f>
        <v>0.066000000000000003</v>
      </c>
      <c r="S319" s="215">
        <v>0</v>
      </c>
      <c r="T319" s="216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17" t="s">
        <v>208</v>
      </c>
      <c r="AT319" s="217" t="s">
        <v>228</v>
      </c>
      <c r="AU319" s="217" t="s">
        <v>82</v>
      </c>
      <c r="AY319" s="18" t="s">
        <v>146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8" t="s">
        <v>80</v>
      </c>
      <c r="BK319" s="218">
        <f>ROUND(I319*H319,2)</f>
        <v>0</v>
      </c>
      <c r="BL319" s="18" t="s">
        <v>153</v>
      </c>
      <c r="BM319" s="217" t="s">
        <v>412</v>
      </c>
    </row>
    <row r="320" s="13" customFormat="1">
      <c r="A320" s="13"/>
      <c r="B320" s="226"/>
      <c r="C320" s="227"/>
      <c r="D320" s="224" t="s">
        <v>159</v>
      </c>
      <c r="E320" s="228" t="s">
        <v>19</v>
      </c>
      <c r="F320" s="229" t="s">
        <v>368</v>
      </c>
      <c r="G320" s="227"/>
      <c r="H320" s="228" t="s">
        <v>19</v>
      </c>
      <c r="I320" s="230"/>
      <c r="J320" s="227"/>
      <c r="K320" s="227"/>
      <c r="L320" s="231"/>
      <c r="M320" s="232"/>
      <c r="N320" s="233"/>
      <c r="O320" s="233"/>
      <c r="P320" s="233"/>
      <c r="Q320" s="233"/>
      <c r="R320" s="233"/>
      <c r="S320" s="233"/>
      <c r="T320" s="234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5" t="s">
        <v>159</v>
      </c>
      <c r="AU320" s="235" t="s">
        <v>82</v>
      </c>
      <c r="AV320" s="13" t="s">
        <v>80</v>
      </c>
      <c r="AW320" s="13" t="s">
        <v>33</v>
      </c>
      <c r="AX320" s="13" t="s">
        <v>72</v>
      </c>
      <c r="AY320" s="235" t="s">
        <v>146</v>
      </c>
    </row>
    <row r="321" s="14" customFormat="1">
      <c r="A321" s="14"/>
      <c r="B321" s="236"/>
      <c r="C321" s="237"/>
      <c r="D321" s="224" t="s">
        <v>159</v>
      </c>
      <c r="E321" s="238" t="s">
        <v>19</v>
      </c>
      <c r="F321" s="239" t="s">
        <v>227</v>
      </c>
      <c r="G321" s="237"/>
      <c r="H321" s="240">
        <v>11</v>
      </c>
      <c r="I321" s="241"/>
      <c r="J321" s="237"/>
      <c r="K321" s="237"/>
      <c r="L321" s="242"/>
      <c r="M321" s="243"/>
      <c r="N321" s="244"/>
      <c r="O321" s="244"/>
      <c r="P321" s="244"/>
      <c r="Q321" s="244"/>
      <c r="R321" s="244"/>
      <c r="S321" s="244"/>
      <c r="T321" s="245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6" t="s">
        <v>159</v>
      </c>
      <c r="AU321" s="246" t="s">
        <v>82</v>
      </c>
      <c r="AV321" s="14" t="s">
        <v>82</v>
      </c>
      <c r="AW321" s="14" t="s">
        <v>33</v>
      </c>
      <c r="AX321" s="14" t="s">
        <v>72</v>
      </c>
      <c r="AY321" s="246" t="s">
        <v>146</v>
      </c>
    </row>
    <row r="322" s="15" customFormat="1">
      <c r="A322" s="15"/>
      <c r="B322" s="247"/>
      <c r="C322" s="248"/>
      <c r="D322" s="224" t="s">
        <v>159</v>
      </c>
      <c r="E322" s="249" t="s">
        <v>19</v>
      </c>
      <c r="F322" s="250" t="s">
        <v>162</v>
      </c>
      <c r="G322" s="248"/>
      <c r="H322" s="251">
        <v>11</v>
      </c>
      <c r="I322" s="252"/>
      <c r="J322" s="248"/>
      <c r="K322" s="248"/>
      <c r="L322" s="253"/>
      <c r="M322" s="254"/>
      <c r="N322" s="255"/>
      <c r="O322" s="255"/>
      <c r="P322" s="255"/>
      <c r="Q322" s="255"/>
      <c r="R322" s="255"/>
      <c r="S322" s="255"/>
      <c r="T322" s="256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57" t="s">
        <v>159</v>
      </c>
      <c r="AU322" s="257" t="s">
        <v>82</v>
      </c>
      <c r="AV322" s="15" t="s">
        <v>153</v>
      </c>
      <c r="AW322" s="15" t="s">
        <v>33</v>
      </c>
      <c r="AX322" s="15" t="s">
        <v>80</v>
      </c>
      <c r="AY322" s="257" t="s">
        <v>146</v>
      </c>
    </row>
    <row r="323" s="2" customFormat="1" ht="16.5" customHeight="1">
      <c r="A323" s="39"/>
      <c r="B323" s="40"/>
      <c r="C323" s="258" t="s">
        <v>413</v>
      </c>
      <c r="D323" s="258" t="s">
        <v>228</v>
      </c>
      <c r="E323" s="259" t="s">
        <v>414</v>
      </c>
      <c r="F323" s="260" t="s">
        <v>415</v>
      </c>
      <c r="G323" s="261" t="s">
        <v>354</v>
      </c>
      <c r="H323" s="262">
        <v>11</v>
      </c>
      <c r="I323" s="263"/>
      <c r="J323" s="264">
        <f>ROUND(I323*H323,2)</f>
        <v>0</v>
      </c>
      <c r="K323" s="260" t="s">
        <v>152</v>
      </c>
      <c r="L323" s="265"/>
      <c r="M323" s="266" t="s">
        <v>19</v>
      </c>
      <c r="N323" s="267" t="s">
        <v>43</v>
      </c>
      <c r="O323" s="85"/>
      <c r="P323" s="215">
        <f>O323*H323</f>
        <v>0</v>
      </c>
      <c r="Q323" s="215">
        <v>0.027</v>
      </c>
      <c r="R323" s="215">
        <f>Q323*H323</f>
        <v>0.29699999999999999</v>
      </c>
      <c r="S323" s="215">
        <v>0</v>
      </c>
      <c r="T323" s="216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17" t="s">
        <v>208</v>
      </c>
      <c r="AT323" s="217" t="s">
        <v>228</v>
      </c>
      <c r="AU323" s="217" t="s">
        <v>82</v>
      </c>
      <c r="AY323" s="18" t="s">
        <v>146</v>
      </c>
      <c r="BE323" s="218">
        <f>IF(N323="základní",J323,0)</f>
        <v>0</v>
      </c>
      <c r="BF323" s="218">
        <f>IF(N323="snížená",J323,0)</f>
        <v>0</v>
      </c>
      <c r="BG323" s="218">
        <f>IF(N323="zákl. přenesená",J323,0)</f>
        <v>0</v>
      </c>
      <c r="BH323" s="218">
        <f>IF(N323="sníž. přenesená",J323,0)</f>
        <v>0</v>
      </c>
      <c r="BI323" s="218">
        <f>IF(N323="nulová",J323,0)</f>
        <v>0</v>
      </c>
      <c r="BJ323" s="18" t="s">
        <v>80</v>
      </c>
      <c r="BK323" s="218">
        <f>ROUND(I323*H323,2)</f>
        <v>0</v>
      </c>
      <c r="BL323" s="18" t="s">
        <v>153</v>
      </c>
      <c r="BM323" s="217" t="s">
        <v>416</v>
      </c>
    </row>
    <row r="324" s="13" customFormat="1">
      <c r="A324" s="13"/>
      <c r="B324" s="226"/>
      <c r="C324" s="227"/>
      <c r="D324" s="224" t="s">
        <v>159</v>
      </c>
      <c r="E324" s="228" t="s">
        <v>19</v>
      </c>
      <c r="F324" s="229" t="s">
        <v>368</v>
      </c>
      <c r="G324" s="227"/>
      <c r="H324" s="228" t="s">
        <v>19</v>
      </c>
      <c r="I324" s="230"/>
      <c r="J324" s="227"/>
      <c r="K324" s="227"/>
      <c r="L324" s="231"/>
      <c r="M324" s="232"/>
      <c r="N324" s="233"/>
      <c r="O324" s="233"/>
      <c r="P324" s="233"/>
      <c r="Q324" s="233"/>
      <c r="R324" s="233"/>
      <c r="S324" s="233"/>
      <c r="T324" s="23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5" t="s">
        <v>159</v>
      </c>
      <c r="AU324" s="235" t="s">
        <v>82</v>
      </c>
      <c r="AV324" s="13" t="s">
        <v>80</v>
      </c>
      <c r="AW324" s="13" t="s">
        <v>33</v>
      </c>
      <c r="AX324" s="13" t="s">
        <v>72</v>
      </c>
      <c r="AY324" s="235" t="s">
        <v>146</v>
      </c>
    </row>
    <row r="325" s="14" customFormat="1">
      <c r="A325" s="14"/>
      <c r="B325" s="236"/>
      <c r="C325" s="237"/>
      <c r="D325" s="224" t="s">
        <v>159</v>
      </c>
      <c r="E325" s="238" t="s">
        <v>19</v>
      </c>
      <c r="F325" s="239" t="s">
        <v>227</v>
      </c>
      <c r="G325" s="237"/>
      <c r="H325" s="240">
        <v>11</v>
      </c>
      <c r="I325" s="241"/>
      <c r="J325" s="237"/>
      <c r="K325" s="237"/>
      <c r="L325" s="242"/>
      <c r="M325" s="243"/>
      <c r="N325" s="244"/>
      <c r="O325" s="244"/>
      <c r="P325" s="244"/>
      <c r="Q325" s="244"/>
      <c r="R325" s="244"/>
      <c r="S325" s="244"/>
      <c r="T325" s="245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6" t="s">
        <v>159</v>
      </c>
      <c r="AU325" s="246" t="s">
        <v>82</v>
      </c>
      <c r="AV325" s="14" t="s">
        <v>82</v>
      </c>
      <c r="AW325" s="14" t="s">
        <v>33</v>
      </c>
      <c r="AX325" s="14" t="s">
        <v>72</v>
      </c>
      <c r="AY325" s="246" t="s">
        <v>146</v>
      </c>
    </row>
    <row r="326" s="15" customFormat="1">
      <c r="A326" s="15"/>
      <c r="B326" s="247"/>
      <c r="C326" s="248"/>
      <c r="D326" s="224" t="s">
        <v>159</v>
      </c>
      <c r="E326" s="249" t="s">
        <v>19</v>
      </c>
      <c r="F326" s="250" t="s">
        <v>162</v>
      </c>
      <c r="G326" s="248"/>
      <c r="H326" s="251">
        <v>11</v>
      </c>
      <c r="I326" s="252"/>
      <c r="J326" s="248"/>
      <c r="K326" s="248"/>
      <c r="L326" s="253"/>
      <c r="M326" s="254"/>
      <c r="N326" s="255"/>
      <c r="O326" s="255"/>
      <c r="P326" s="255"/>
      <c r="Q326" s="255"/>
      <c r="R326" s="255"/>
      <c r="S326" s="255"/>
      <c r="T326" s="256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57" t="s">
        <v>159</v>
      </c>
      <c r="AU326" s="257" t="s">
        <v>82</v>
      </c>
      <c r="AV326" s="15" t="s">
        <v>153</v>
      </c>
      <c r="AW326" s="15" t="s">
        <v>33</v>
      </c>
      <c r="AX326" s="15" t="s">
        <v>80</v>
      </c>
      <c r="AY326" s="257" t="s">
        <v>146</v>
      </c>
    </row>
    <row r="327" s="2" customFormat="1" ht="24.15" customHeight="1">
      <c r="A327" s="39"/>
      <c r="B327" s="40"/>
      <c r="C327" s="206" t="s">
        <v>417</v>
      </c>
      <c r="D327" s="206" t="s">
        <v>148</v>
      </c>
      <c r="E327" s="207" t="s">
        <v>418</v>
      </c>
      <c r="F327" s="208" t="s">
        <v>419</v>
      </c>
      <c r="G327" s="209" t="s">
        <v>354</v>
      </c>
      <c r="H327" s="210">
        <v>7</v>
      </c>
      <c r="I327" s="211"/>
      <c r="J327" s="212">
        <f>ROUND(I327*H327,2)</f>
        <v>0</v>
      </c>
      <c r="K327" s="208" t="s">
        <v>152</v>
      </c>
      <c r="L327" s="45"/>
      <c r="M327" s="213" t="s">
        <v>19</v>
      </c>
      <c r="N327" s="214" t="s">
        <v>43</v>
      </c>
      <c r="O327" s="85"/>
      <c r="P327" s="215">
        <f>O327*H327</f>
        <v>0</v>
      </c>
      <c r="Q327" s="215">
        <v>0.65847999999999995</v>
      </c>
      <c r="R327" s="215">
        <f>Q327*H327</f>
        <v>4.6093599999999997</v>
      </c>
      <c r="S327" s="215">
        <v>0.66000000000000003</v>
      </c>
      <c r="T327" s="216">
        <f>S327*H327</f>
        <v>4.6200000000000001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17" t="s">
        <v>153</v>
      </c>
      <c r="AT327" s="217" t="s">
        <v>148</v>
      </c>
      <c r="AU327" s="217" t="s">
        <v>82</v>
      </c>
      <c r="AY327" s="18" t="s">
        <v>146</v>
      </c>
      <c r="BE327" s="218">
        <f>IF(N327="základní",J327,0)</f>
        <v>0</v>
      </c>
      <c r="BF327" s="218">
        <f>IF(N327="snížená",J327,0)</f>
        <v>0</v>
      </c>
      <c r="BG327" s="218">
        <f>IF(N327="zákl. přenesená",J327,0)</f>
        <v>0</v>
      </c>
      <c r="BH327" s="218">
        <f>IF(N327="sníž. přenesená",J327,0)</f>
        <v>0</v>
      </c>
      <c r="BI327" s="218">
        <f>IF(N327="nulová",J327,0)</f>
        <v>0</v>
      </c>
      <c r="BJ327" s="18" t="s">
        <v>80</v>
      </c>
      <c r="BK327" s="218">
        <f>ROUND(I327*H327,2)</f>
        <v>0</v>
      </c>
      <c r="BL327" s="18" t="s">
        <v>153</v>
      </c>
      <c r="BM327" s="217" t="s">
        <v>420</v>
      </c>
    </row>
    <row r="328" s="2" customFormat="1">
      <c r="A328" s="39"/>
      <c r="B328" s="40"/>
      <c r="C328" s="41"/>
      <c r="D328" s="219" t="s">
        <v>155</v>
      </c>
      <c r="E328" s="41"/>
      <c r="F328" s="220" t="s">
        <v>421</v>
      </c>
      <c r="G328" s="41"/>
      <c r="H328" s="41"/>
      <c r="I328" s="221"/>
      <c r="J328" s="41"/>
      <c r="K328" s="41"/>
      <c r="L328" s="45"/>
      <c r="M328" s="222"/>
      <c r="N328" s="223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155</v>
      </c>
      <c r="AU328" s="18" t="s">
        <v>82</v>
      </c>
    </row>
    <row r="329" s="2" customFormat="1">
      <c r="A329" s="39"/>
      <c r="B329" s="40"/>
      <c r="C329" s="41"/>
      <c r="D329" s="224" t="s">
        <v>157</v>
      </c>
      <c r="E329" s="41"/>
      <c r="F329" s="225" t="s">
        <v>422</v>
      </c>
      <c r="G329" s="41"/>
      <c r="H329" s="41"/>
      <c r="I329" s="221"/>
      <c r="J329" s="41"/>
      <c r="K329" s="41"/>
      <c r="L329" s="45"/>
      <c r="M329" s="222"/>
      <c r="N329" s="223"/>
      <c r="O329" s="85"/>
      <c r="P329" s="85"/>
      <c r="Q329" s="85"/>
      <c r="R329" s="85"/>
      <c r="S329" s="85"/>
      <c r="T329" s="86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157</v>
      </c>
      <c r="AU329" s="18" t="s">
        <v>82</v>
      </c>
    </row>
    <row r="330" s="13" customFormat="1">
      <c r="A330" s="13"/>
      <c r="B330" s="226"/>
      <c r="C330" s="227"/>
      <c r="D330" s="224" t="s">
        <v>159</v>
      </c>
      <c r="E330" s="228" t="s">
        <v>19</v>
      </c>
      <c r="F330" s="229" t="s">
        <v>423</v>
      </c>
      <c r="G330" s="227"/>
      <c r="H330" s="228" t="s">
        <v>19</v>
      </c>
      <c r="I330" s="230"/>
      <c r="J330" s="227"/>
      <c r="K330" s="227"/>
      <c r="L330" s="231"/>
      <c r="M330" s="232"/>
      <c r="N330" s="233"/>
      <c r="O330" s="233"/>
      <c r="P330" s="233"/>
      <c r="Q330" s="233"/>
      <c r="R330" s="233"/>
      <c r="S330" s="233"/>
      <c r="T330" s="234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5" t="s">
        <v>159</v>
      </c>
      <c r="AU330" s="235" t="s">
        <v>82</v>
      </c>
      <c r="AV330" s="13" t="s">
        <v>80</v>
      </c>
      <c r="AW330" s="13" t="s">
        <v>33</v>
      </c>
      <c r="AX330" s="13" t="s">
        <v>72</v>
      </c>
      <c r="AY330" s="235" t="s">
        <v>146</v>
      </c>
    </row>
    <row r="331" s="14" customFormat="1">
      <c r="A331" s="14"/>
      <c r="B331" s="236"/>
      <c r="C331" s="237"/>
      <c r="D331" s="224" t="s">
        <v>159</v>
      </c>
      <c r="E331" s="238" t="s">
        <v>19</v>
      </c>
      <c r="F331" s="239" t="s">
        <v>201</v>
      </c>
      <c r="G331" s="237"/>
      <c r="H331" s="240">
        <v>7</v>
      </c>
      <c r="I331" s="241"/>
      <c r="J331" s="237"/>
      <c r="K331" s="237"/>
      <c r="L331" s="242"/>
      <c r="M331" s="243"/>
      <c r="N331" s="244"/>
      <c r="O331" s="244"/>
      <c r="P331" s="244"/>
      <c r="Q331" s="244"/>
      <c r="R331" s="244"/>
      <c r="S331" s="244"/>
      <c r="T331" s="245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6" t="s">
        <v>159</v>
      </c>
      <c r="AU331" s="246" t="s">
        <v>82</v>
      </c>
      <c r="AV331" s="14" t="s">
        <v>82</v>
      </c>
      <c r="AW331" s="14" t="s">
        <v>33</v>
      </c>
      <c r="AX331" s="14" t="s">
        <v>72</v>
      </c>
      <c r="AY331" s="246" t="s">
        <v>146</v>
      </c>
    </row>
    <row r="332" s="15" customFormat="1">
      <c r="A332" s="15"/>
      <c r="B332" s="247"/>
      <c r="C332" s="248"/>
      <c r="D332" s="224" t="s">
        <v>159</v>
      </c>
      <c r="E332" s="249" t="s">
        <v>19</v>
      </c>
      <c r="F332" s="250" t="s">
        <v>162</v>
      </c>
      <c r="G332" s="248"/>
      <c r="H332" s="251">
        <v>7</v>
      </c>
      <c r="I332" s="252"/>
      <c r="J332" s="248"/>
      <c r="K332" s="248"/>
      <c r="L332" s="253"/>
      <c r="M332" s="254"/>
      <c r="N332" s="255"/>
      <c r="O332" s="255"/>
      <c r="P332" s="255"/>
      <c r="Q332" s="255"/>
      <c r="R332" s="255"/>
      <c r="S332" s="255"/>
      <c r="T332" s="256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57" t="s">
        <v>159</v>
      </c>
      <c r="AU332" s="257" t="s">
        <v>82</v>
      </c>
      <c r="AV332" s="15" t="s">
        <v>153</v>
      </c>
      <c r="AW332" s="15" t="s">
        <v>33</v>
      </c>
      <c r="AX332" s="15" t="s">
        <v>80</v>
      </c>
      <c r="AY332" s="257" t="s">
        <v>146</v>
      </c>
    </row>
    <row r="333" s="2" customFormat="1" ht="16.5" customHeight="1">
      <c r="A333" s="39"/>
      <c r="B333" s="40"/>
      <c r="C333" s="206" t="s">
        <v>424</v>
      </c>
      <c r="D333" s="206" t="s">
        <v>148</v>
      </c>
      <c r="E333" s="207" t="s">
        <v>425</v>
      </c>
      <c r="F333" s="208" t="s">
        <v>426</v>
      </c>
      <c r="G333" s="209" t="s">
        <v>354</v>
      </c>
      <c r="H333" s="210">
        <v>22</v>
      </c>
      <c r="I333" s="211"/>
      <c r="J333" s="212">
        <f>ROUND(I333*H333,2)</f>
        <v>0</v>
      </c>
      <c r="K333" s="208" t="s">
        <v>152</v>
      </c>
      <c r="L333" s="45"/>
      <c r="M333" s="213" t="s">
        <v>19</v>
      </c>
      <c r="N333" s="214" t="s">
        <v>43</v>
      </c>
      <c r="O333" s="85"/>
      <c r="P333" s="215">
        <f>O333*H333</f>
        <v>0</v>
      </c>
      <c r="Q333" s="215">
        <v>0.10037</v>
      </c>
      <c r="R333" s="215">
        <f>Q333*H333</f>
        <v>2.2081400000000002</v>
      </c>
      <c r="S333" s="215">
        <v>0.10000000000000001</v>
      </c>
      <c r="T333" s="216">
        <f>S333*H333</f>
        <v>2.2000000000000002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17" t="s">
        <v>153</v>
      </c>
      <c r="AT333" s="217" t="s">
        <v>148</v>
      </c>
      <c r="AU333" s="217" t="s">
        <v>82</v>
      </c>
      <c r="AY333" s="18" t="s">
        <v>146</v>
      </c>
      <c r="BE333" s="218">
        <f>IF(N333="základní",J333,0)</f>
        <v>0</v>
      </c>
      <c r="BF333" s="218">
        <f>IF(N333="snížená",J333,0)</f>
        <v>0</v>
      </c>
      <c r="BG333" s="218">
        <f>IF(N333="zákl. přenesená",J333,0)</f>
        <v>0</v>
      </c>
      <c r="BH333" s="218">
        <f>IF(N333="sníž. přenesená",J333,0)</f>
        <v>0</v>
      </c>
      <c r="BI333" s="218">
        <f>IF(N333="nulová",J333,0)</f>
        <v>0</v>
      </c>
      <c r="BJ333" s="18" t="s">
        <v>80</v>
      </c>
      <c r="BK333" s="218">
        <f>ROUND(I333*H333,2)</f>
        <v>0</v>
      </c>
      <c r="BL333" s="18" t="s">
        <v>153</v>
      </c>
      <c r="BM333" s="217" t="s">
        <v>427</v>
      </c>
    </row>
    <row r="334" s="2" customFormat="1">
      <c r="A334" s="39"/>
      <c r="B334" s="40"/>
      <c r="C334" s="41"/>
      <c r="D334" s="219" t="s">
        <v>155</v>
      </c>
      <c r="E334" s="41"/>
      <c r="F334" s="220" t="s">
        <v>428</v>
      </c>
      <c r="G334" s="41"/>
      <c r="H334" s="41"/>
      <c r="I334" s="221"/>
      <c r="J334" s="41"/>
      <c r="K334" s="41"/>
      <c r="L334" s="45"/>
      <c r="M334" s="222"/>
      <c r="N334" s="223"/>
      <c r="O334" s="85"/>
      <c r="P334" s="85"/>
      <c r="Q334" s="85"/>
      <c r="R334" s="85"/>
      <c r="S334" s="85"/>
      <c r="T334" s="86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155</v>
      </c>
      <c r="AU334" s="18" t="s">
        <v>82</v>
      </c>
    </row>
    <row r="335" s="2" customFormat="1">
      <c r="A335" s="39"/>
      <c r="B335" s="40"/>
      <c r="C335" s="41"/>
      <c r="D335" s="224" t="s">
        <v>157</v>
      </c>
      <c r="E335" s="41"/>
      <c r="F335" s="225" t="s">
        <v>429</v>
      </c>
      <c r="G335" s="41"/>
      <c r="H335" s="41"/>
      <c r="I335" s="221"/>
      <c r="J335" s="41"/>
      <c r="K335" s="41"/>
      <c r="L335" s="45"/>
      <c r="M335" s="222"/>
      <c r="N335" s="223"/>
      <c r="O335" s="85"/>
      <c r="P335" s="85"/>
      <c r="Q335" s="85"/>
      <c r="R335" s="85"/>
      <c r="S335" s="85"/>
      <c r="T335" s="86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157</v>
      </c>
      <c r="AU335" s="18" t="s">
        <v>82</v>
      </c>
    </row>
    <row r="336" s="14" customFormat="1">
      <c r="A336" s="14"/>
      <c r="B336" s="236"/>
      <c r="C336" s="237"/>
      <c r="D336" s="224" t="s">
        <v>159</v>
      </c>
      <c r="E336" s="238" t="s">
        <v>19</v>
      </c>
      <c r="F336" s="239" t="s">
        <v>296</v>
      </c>
      <c r="G336" s="237"/>
      <c r="H336" s="240">
        <v>22</v>
      </c>
      <c r="I336" s="241"/>
      <c r="J336" s="237"/>
      <c r="K336" s="237"/>
      <c r="L336" s="242"/>
      <c r="M336" s="243"/>
      <c r="N336" s="244"/>
      <c r="O336" s="244"/>
      <c r="P336" s="244"/>
      <c r="Q336" s="244"/>
      <c r="R336" s="244"/>
      <c r="S336" s="244"/>
      <c r="T336" s="245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6" t="s">
        <v>159</v>
      </c>
      <c r="AU336" s="246" t="s">
        <v>82</v>
      </c>
      <c r="AV336" s="14" t="s">
        <v>82</v>
      </c>
      <c r="AW336" s="14" t="s">
        <v>33</v>
      </c>
      <c r="AX336" s="14" t="s">
        <v>72</v>
      </c>
      <c r="AY336" s="246" t="s">
        <v>146</v>
      </c>
    </row>
    <row r="337" s="15" customFormat="1">
      <c r="A337" s="15"/>
      <c r="B337" s="247"/>
      <c r="C337" s="248"/>
      <c r="D337" s="224" t="s">
        <v>159</v>
      </c>
      <c r="E337" s="249" t="s">
        <v>19</v>
      </c>
      <c r="F337" s="250" t="s">
        <v>162</v>
      </c>
      <c r="G337" s="248"/>
      <c r="H337" s="251">
        <v>22</v>
      </c>
      <c r="I337" s="252"/>
      <c r="J337" s="248"/>
      <c r="K337" s="248"/>
      <c r="L337" s="253"/>
      <c r="M337" s="254"/>
      <c r="N337" s="255"/>
      <c r="O337" s="255"/>
      <c r="P337" s="255"/>
      <c r="Q337" s="255"/>
      <c r="R337" s="255"/>
      <c r="S337" s="255"/>
      <c r="T337" s="256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57" t="s">
        <v>159</v>
      </c>
      <c r="AU337" s="257" t="s">
        <v>82</v>
      </c>
      <c r="AV337" s="15" t="s">
        <v>153</v>
      </c>
      <c r="AW337" s="15" t="s">
        <v>33</v>
      </c>
      <c r="AX337" s="15" t="s">
        <v>80</v>
      </c>
      <c r="AY337" s="257" t="s">
        <v>146</v>
      </c>
    </row>
    <row r="338" s="12" customFormat="1" ht="22.8" customHeight="1">
      <c r="A338" s="12"/>
      <c r="B338" s="190"/>
      <c r="C338" s="191"/>
      <c r="D338" s="192" t="s">
        <v>71</v>
      </c>
      <c r="E338" s="204" t="s">
        <v>217</v>
      </c>
      <c r="F338" s="204" t="s">
        <v>430</v>
      </c>
      <c r="G338" s="191"/>
      <c r="H338" s="191"/>
      <c r="I338" s="194"/>
      <c r="J338" s="205">
        <f>BK338</f>
        <v>0</v>
      </c>
      <c r="K338" s="191"/>
      <c r="L338" s="196"/>
      <c r="M338" s="197"/>
      <c r="N338" s="198"/>
      <c r="O338" s="198"/>
      <c r="P338" s="199">
        <f>SUM(P339:P424)</f>
        <v>0</v>
      </c>
      <c r="Q338" s="198"/>
      <c r="R338" s="199">
        <f>SUM(R339:R424)</f>
        <v>160.69143199999999</v>
      </c>
      <c r="S338" s="198"/>
      <c r="T338" s="200">
        <f>SUM(T339:T424)</f>
        <v>0.246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01" t="s">
        <v>80</v>
      </c>
      <c r="AT338" s="202" t="s">
        <v>71</v>
      </c>
      <c r="AU338" s="202" t="s">
        <v>80</v>
      </c>
      <c r="AY338" s="201" t="s">
        <v>146</v>
      </c>
      <c r="BK338" s="203">
        <f>SUM(BK339:BK424)</f>
        <v>0</v>
      </c>
    </row>
    <row r="339" s="2" customFormat="1" ht="24.15" customHeight="1">
      <c r="A339" s="39"/>
      <c r="B339" s="40"/>
      <c r="C339" s="206" t="s">
        <v>431</v>
      </c>
      <c r="D339" s="206" t="s">
        <v>148</v>
      </c>
      <c r="E339" s="207" t="s">
        <v>432</v>
      </c>
      <c r="F339" s="208" t="s">
        <v>433</v>
      </c>
      <c r="G339" s="209" t="s">
        <v>179</v>
      </c>
      <c r="H339" s="210">
        <v>372</v>
      </c>
      <c r="I339" s="211"/>
      <c r="J339" s="212">
        <f>ROUND(I339*H339,2)</f>
        <v>0</v>
      </c>
      <c r="K339" s="208" t="s">
        <v>152</v>
      </c>
      <c r="L339" s="45"/>
      <c r="M339" s="213" t="s">
        <v>19</v>
      </c>
      <c r="N339" s="214" t="s">
        <v>43</v>
      </c>
      <c r="O339" s="85"/>
      <c r="P339" s="215">
        <f>O339*H339</f>
        <v>0</v>
      </c>
      <c r="Q339" s="215">
        <v>0.15256</v>
      </c>
      <c r="R339" s="215">
        <f>Q339*H339</f>
        <v>56.752319999999997</v>
      </c>
      <c r="S339" s="215">
        <v>0</v>
      </c>
      <c r="T339" s="216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17" t="s">
        <v>153</v>
      </c>
      <c r="AT339" s="217" t="s">
        <v>148</v>
      </c>
      <c r="AU339" s="217" t="s">
        <v>82</v>
      </c>
      <c r="AY339" s="18" t="s">
        <v>146</v>
      </c>
      <c r="BE339" s="218">
        <f>IF(N339="základní",J339,0)</f>
        <v>0</v>
      </c>
      <c r="BF339" s="218">
        <f>IF(N339="snížená",J339,0)</f>
        <v>0</v>
      </c>
      <c r="BG339" s="218">
        <f>IF(N339="zákl. přenesená",J339,0)</f>
        <v>0</v>
      </c>
      <c r="BH339" s="218">
        <f>IF(N339="sníž. přenesená",J339,0)</f>
        <v>0</v>
      </c>
      <c r="BI339" s="218">
        <f>IF(N339="nulová",J339,0)</f>
        <v>0</v>
      </c>
      <c r="BJ339" s="18" t="s">
        <v>80</v>
      </c>
      <c r="BK339" s="218">
        <f>ROUND(I339*H339,2)</f>
        <v>0</v>
      </c>
      <c r="BL339" s="18" t="s">
        <v>153</v>
      </c>
      <c r="BM339" s="217" t="s">
        <v>434</v>
      </c>
    </row>
    <row r="340" s="2" customFormat="1">
      <c r="A340" s="39"/>
      <c r="B340" s="40"/>
      <c r="C340" s="41"/>
      <c r="D340" s="219" t="s">
        <v>155</v>
      </c>
      <c r="E340" s="41"/>
      <c r="F340" s="220" t="s">
        <v>435</v>
      </c>
      <c r="G340" s="41"/>
      <c r="H340" s="41"/>
      <c r="I340" s="221"/>
      <c r="J340" s="41"/>
      <c r="K340" s="41"/>
      <c r="L340" s="45"/>
      <c r="M340" s="222"/>
      <c r="N340" s="223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155</v>
      </c>
      <c r="AU340" s="18" t="s">
        <v>82</v>
      </c>
    </row>
    <row r="341" s="2" customFormat="1">
      <c r="A341" s="39"/>
      <c r="B341" s="40"/>
      <c r="C341" s="41"/>
      <c r="D341" s="224" t="s">
        <v>157</v>
      </c>
      <c r="E341" s="41"/>
      <c r="F341" s="225" t="s">
        <v>436</v>
      </c>
      <c r="G341" s="41"/>
      <c r="H341" s="41"/>
      <c r="I341" s="221"/>
      <c r="J341" s="41"/>
      <c r="K341" s="41"/>
      <c r="L341" s="45"/>
      <c r="M341" s="222"/>
      <c r="N341" s="223"/>
      <c r="O341" s="85"/>
      <c r="P341" s="85"/>
      <c r="Q341" s="85"/>
      <c r="R341" s="85"/>
      <c r="S341" s="85"/>
      <c r="T341" s="86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157</v>
      </c>
      <c r="AU341" s="18" t="s">
        <v>82</v>
      </c>
    </row>
    <row r="342" s="13" customFormat="1">
      <c r="A342" s="13"/>
      <c r="B342" s="226"/>
      <c r="C342" s="227"/>
      <c r="D342" s="224" t="s">
        <v>159</v>
      </c>
      <c r="E342" s="228" t="s">
        <v>19</v>
      </c>
      <c r="F342" s="229" t="s">
        <v>437</v>
      </c>
      <c r="G342" s="227"/>
      <c r="H342" s="228" t="s">
        <v>19</v>
      </c>
      <c r="I342" s="230"/>
      <c r="J342" s="227"/>
      <c r="K342" s="227"/>
      <c r="L342" s="231"/>
      <c r="M342" s="232"/>
      <c r="N342" s="233"/>
      <c r="O342" s="233"/>
      <c r="P342" s="233"/>
      <c r="Q342" s="233"/>
      <c r="R342" s="233"/>
      <c r="S342" s="233"/>
      <c r="T342" s="234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5" t="s">
        <v>159</v>
      </c>
      <c r="AU342" s="235" t="s">
        <v>82</v>
      </c>
      <c r="AV342" s="13" t="s">
        <v>80</v>
      </c>
      <c r="AW342" s="13" t="s">
        <v>33</v>
      </c>
      <c r="AX342" s="13" t="s">
        <v>72</v>
      </c>
      <c r="AY342" s="235" t="s">
        <v>146</v>
      </c>
    </row>
    <row r="343" s="14" customFormat="1">
      <c r="A343" s="14"/>
      <c r="B343" s="236"/>
      <c r="C343" s="237"/>
      <c r="D343" s="224" t="s">
        <v>159</v>
      </c>
      <c r="E343" s="238" t="s">
        <v>19</v>
      </c>
      <c r="F343" s="239" t="s">
        <v>184</v>
      </c>
      <c r="G343" s="237"/>
      <c r="H343" s="240">
        <v>372</v>
      </c>
      <c r="I343" s="241"/>
      <c r="J343" s="237"/>
      <c r="K343" s="237"/>
      <c r="L343" s="242"/>
      <c r="M343" s="243"/>
      <c r="N343" s="244"/>
      <c r="O343" s="244"/>
      <c r="P343" s="244"/>
      <c r="Q343" s="244"/>
      <c r="R343" s="244"/>
      <c r="S343" s="244"/>
      <c r="T343" s="245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6" t="s">
        <v>159</v>
      </c>
      <c r="AU343" s="246" t="s">
        <v>82</v>
      </c>
      <c r="AV343" s="14" t="s">
        <v>82</v>
      </c>
      <c r="AW343" s="14" t="s">
        <v>33</v>
      </c>
      <c r="AX343" s="14" t="s">
        <v>72</v>
      </c>
      <c r="AY343" s="246" t="s">
        <v>146</v>
      </c>
    </row>
    <row r="344" s="15" customFormat="1">
      <c r="A344" s="15"/>
      <c r="B344" s="247"/>
      <c r="C344" s="248"/>
      <c r="D344" s="224" t="s">
        <v>159</v>
      </c>
      <c r="E344" s="249" t="s">
        <v>19</v>
      </c>
      <c r="F344" s="250" t="s">
        <v>162</v>
      </c>
      <c r="G344" s="248"/>
      <c r="H344" s="251">
        <v>372</v>
      </c>
      <c r="I344" s="252"/>
      <c r="J344" s="248"/>
      <c r="K344" s="248"/>
      <c r="L344" s="253"/>
      <c r="M344" s="254"/>
      <c r="N344" s="255"/>
      <c r="O344" s="255"/>
      <c r="P344" s="255"/>
      <c r="Q344" s="255"/>
      <c r="R344" s="255"/>
      <c r="S344" s="255"/>
      <c r="T344" s="256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57" t="s">
        <v>159</v>
      </c>
      <c r="AU344" s="257" t="s">
        <v>82</v>
      </c>
      <c r="AV344" s="15" t="s">
        <v>153</v>
      </c>
      <c r="AW344" s="15" t="s">
        <v>33</v>
      </c>
      <c r="AX344" s="15" t="s">
        <v>80</v>
      </c>
      <c r="AY344" s="257" t="s">
        <v>146</v>
      </c>
    </row>
    <row r="345" s="2" customFormat="1" ht="24.15" customHeight="1">
      <c r="A345" s="39"/>
      <c r="B345" s="40"/>
      <c r="C345" s="206" t="s">
        <v>438</v>
      </c>
      <c r="D345" s="206" t="s">
        <v>148</v>
      </c>
      <c r="E345" s="207" t="s">
        <v>439</v>
      </c>
      <c r="F345" s="208" t="s">
        <v>440</v>
      </c>
      <c r="G345" s="209" t="s">
        <v>179</v>
      </c>
      <c r="H345" s="210">
        <v>74.400000000000006</v>
      </c>
      <c r="I345" s="211"/>
      <c r="J345" s="212">
        <f>ROUND(I345*H345,2)</f>
        <v>0</v>
      </c>
      <c r="K345" s="208" t="s">
        <v>19</v>
      </c>
      <c r="L345" s="45"/>
      <c r="M345" s="213" t="s">
        <v>19</v>
      </c>
      <c r="N345" s="214" t="s">
        <v>43</v>
      </c>
      <c r="O345" s="85"/>
      <c r="P345" s="215">
        <f>O345*H345</f>
        <v>0</v>
      </c>
      <c r="Q345" s="215">
        <v>0</v>
      </c>
      <c r="R345" s="215">
        <f>Q345*H345</f>
        <v>0</v>
      </c>
      <c r="S345" s="215">
        <v>0</v>
      </c>
      <c r="T345" s="216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17" t="s">
        <v>153</v>
      </c>
      <c r="AT345" s="217" t="s">
        <v>148</v>
      </c>
      <c r="AU345" s="217" t="s">
        <v>82</v>
      </c>
      <c r="AY345" s="18" t="s">
        <v>146</v>
      </c>
      <c r="BE345" s="218">
        <f>IF(N345="základní",J345,0)</f>
        <v>0</v>
      </c>
      <c r="BF345" s="218">
        <f>IF(N345="snížená",J345,0)</f>
        <v>0</v>
      </c>
      <c r="BG345" s="218">
        <f>IF(N345="zákl. přenesená",J345,0)</f>
        <v>0</v>
      </c>
      <c r="BH345" s="218">
        <f>IF(N345="sníž. přenesená",J345,0)</f>
        <v>0</v>
      </c>
      <c r="BI345" s="218">
        <f>IF(N345="nulová",J345,0)</f>
        <v>0</v>
      </c>
      <c r="BJ345" s="18" t="s">
        <v>80</v>
      </c>
      <c r="BK345" s="218">
        <f>ROUND(I345*H345,2)</f>
        <v>0</v>
      </c>
      <c r="BL345" s="18" t="s">
        <v>153</v>
      </c>
      <c r="BM345" s="217" t="s">
        <v>441</v>
      </c>
    </row>
    <row r="346" s="2" customFormat="1">
      <c r="A346" s="39"/>
      <c r="B346" s="40"/>
      <c r="C346" s="41"/>
      <c r="D346" s="224" t="s">
        <v>157</v>
      </c>
      <c r="E346" s="41"/>
      <c r="F346" s="225" t="s">
        <v>442</v>
      </c>
      <c r="G346" s="41"/>
      <c r="H346" s="41"/>
      <c r="I346" s="221"/>
      <c r="J346" s="41"/>
      <c r="K346" s="41"/>
      <c r="L346" s="45"/>
      <c r="M346" s="222"/>
      <c r="N346" s="223"/>
      <c r="O346" s="85"/>
      <c r="P346" s="85"/>
      <c r="Q346" s="85"/>
      <c r="R346" s="85"/>
      <c r="S346" s="85"/>
      <c r="T346" s="86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157</v>
      </c>
      <c r="AU346" s="18" t="s">
        <v>82</v>
      </c>
    </row>
    <row r="347" s="13" customFormat="1">
      <c r="A347" s="13"/>
      <c r="B347" s="226"/>
      <c r="C347" s="227"/>
      <c r="D347" s="224" t="s">
        <v>159</v>
      </c>
      <c r="E347" s="228" t="s">
        <v>19</v>
      </c>
      <c r="F347" s="229" t="s">
        <v>443</v>
      </c>
      <c r="G347" s="227"/>
      <c r="H347" s="228" t="s">
        <v>19</v>
      </c>
      <c r="I347" s="230"/>
      <c r="J347" s="227"/>
      <c r="K347" s="227"/>
      <c r="L347" s="231"/>
      <c r="M347" s="232"/>
      <c r="N347" s="233"/>
      <c r="O347" s="233"/>
      <c r="P347" s="233"/>
      <c r="Q347" s="233"/>
      <c r="R347" s="233"/>
      <c r="S347" s="233"/>
      <c r="T347" s="234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5" t="s">
        <v>159</v>
      </c>
      <c r="AU347" s="235" t="s">
        <v>82</v>
      </c>
      <c r="AV347" s="13" t="s">
        <v>80</v>
      </c>
      <c r="AW347" s="13" t="s">
        <v>33</v>
      </c>
      <c r="AX347" s="13" t="s">
        <v>72</v>
      </c>
      <c r="AY347" s="235" t="s">
        <v>146</v>
      </c>
    </row>
    <row r="348" s="14" customFormat="1">
      <c r="A348" s="14"/>
      <c r="B348" s="236"/>
      <c r="C348" s="237"/>
      <c r="D348" s="224" t="s">
        <v>159</v>
      </c>
      <c r="E348" s="238" t="s">
        <v>19</v>
      </c>
      <c r="F348" s="239" t="s">
        <v>444</v>
      </c>
      <c r="G348" s="237"/>
      <c r="H348" s="240">
        <v>74.400000000000006</v>
      </c>
      <c r="I348" s="241"/>
      <c r="J348" s="237"/>
      <c r="K348" s="237"/>
      <c r="L348" s="242"/>
      <c r="M348" s="243"/>
      <c r="N348" s="244"/>
      <c r="O348" s="244"/>
      <c r="P348" s="244"/>
      <c r="Q348" s="244"/>
      <c r="R348" s="244"/>
      <c r="S348" s="244"/>
      <c r="T348" s="245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6" t="s">
        <v>159</v>
      </c>
      <c r="AU348" s="246" t="s">
        <v>82</v>
      </c>
      <c r="AV348" s="14" t="s">
        <v>82</v>
      </c>
      <c r="AW348" s="14" t="s">
        <v>33</v>
      </c>
      <c r="AX348" s="14" t="s">
        <v>72</v>
      </c>
      <c r="AY348" s="246" t="s">
        <v>146</v>
      </c>
    </row>
    <row r="349" s="15" customFormat="1">
      <c r="A349" s="15"/>
      <c r="B349" s="247"/>
      <c r="C349" s="248"/>
      <c r="D349" s="224" t="s">
        <v>159</v>
      </c>
      <c r="E349" s="249" t="s">
        <v>19</v>
      </c>
      <c r="F349" s="250" t="s">
        <v>162</v>
      </c>
      <c r="G349" s="248"/>
      <c r="H349" s="251">
        <v>74.400000000000006</v>
      </c>
      <c r="I349" s="252"/>
      <c r="J349" s="248"/>
      <c r="K349" s="248"/>
      <c r="L349" s="253"/>
      <c r="M349" s="254"/>
      <c r="N349" s="255"/>
      <c r="O349" s="255"/>
      <c r="P349" s="255"/>
      <c r="Q349" s="255"/>
      <c r="R349" s="255"/>
      <c r="S349" s="255"/>
      <c r="T349" s="256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57" t="s">
        <v>159</v>
      </c>
      <c r="AU349" s="257" t="s">
        <v>82</v>
      </c>
      <c r="AV349" s="15" t="s">
        <v>153</v>
      </c>
      <c r="AW349" s="15" t="s">
        <v>33</v>
      </c>
      <c r="AX349" s="15" t="s">
        <v>80</v>
      </c>
      <c r="AY349" s="257" t="s">
        <v>146</v>
      </c>
    </row>
    <row r="350" s="2" customFormat="1" ht="16.5" customHeight="1">
      <c r="A350" s="39"/>
      <c r="B350" s="40"/>
      <c r="C350" s="206" t="s">
        <v>445</v>
      </c>
      <c r="D350" s="206" t="s">
        <v>148</v>
      </c>
      <c r="E350" s="207" t="s">
        <v>446</v>
      </c>
      <c r="F350" s="208" t="s">
        <v>447</v>
      </c>
      <c r="G350" s="209" t="s">
        <v>88</v>
      </c>
      <c r="H350" s="210">
        <v>18.600000000000001</v>
      </c>
      <c r="I350" s="211"/>
      <c r="J350" s="212">
        <f>ROUND(I350*H350,2)</f>
        <v>0</v>
      </c>
      <c r="K350" s="208" t="s">
        <v>152</v>
      </c>
      <c r="L350" s="45"/>
      <c r="M350" s="213" t="s">
        <v>19</v>
      </c>
      <c r="N350" s="214" t="s">
        <v>43</v>
      </c>
      <c r="O350" s="85"/>
      <c r="P350" s="215">
        <f>O350*H350</f>
        <v>0</v>
      </c>
      <c r="Q350" s="215">
        <v>2.2563399999999998</v>
      </c>
      <c r="R350" s="215">
        <f>Q350*H350</f>
        <v>41.967923999999996</v>
      </c>
      <c r="S350" s="215">
        <v>0</v>
      </c>
      <c r="T350" s="216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17" t="s">
        <v>153</v>
      </c>
      <c r="AT350" s="217" t="s">
        <v>148</v>
      </c>
      <c r="AU350" s="217" t="s">
        <v>82</v>
      </c>
      <c r="AY350" s="18" t="s">
        <v>146</v>
      </c>
      <c r="BE350" s="218">
        <f>IF(N350="základní",J350,0)</f>
        <v>0</v>
      </c>
      <c r="BF350" s="218">
        <f>IF(N350="snížená",J350,0)</f>
        <v>0</v>
      </c>
      <c r="BG350" s="218">
        <f>IF(N350="zákl. přenesená",J350,0)</f>
        <v>0</v>
      </c>
      <c r="BH350" s="218">
        <f>IF(N350="sníž. přenesená",J350,0)</f>
        <v>0</v>
      </c>
      <c r="BI350" s="218">
        <f>IF(N350="nulová",J350,0)</f>
        <v>0</v>
      </c>
      <c r="BJ350" s="18" t="s">
        <v>80</v>
      </c>
      <c r="BK350" s="218">
        <f>ROUND(I350*H350,2)</f>
        <v>0</v>
      </c>
      <c r="BL350" s="18" t="s">
        <v>153</v>
      </c>
      <c r="BM350" s="217" t="s">
        <v>448</v>
      </c>
    </row>
    <row r="351" s="2" customFormat="1">
      <c r="A351" s="39"/>
      <c r="B351" s="40"/>
      <c r="C351" s="41"/>
      <c r="D351" s="219" t="s">
        <v>155</v>
      </c>
      <c r="E351" s="41"/>
      <c r="F351" s="220" t="s">
        <v>449</v>
      </c>
      <c r="G351" s="41"/>
      <c r="H351" s="41"/>
      <c r="I351" s="221"/>
      <c r="J351" s="41"/>
      <c r="K351" s="41"/>
      <c r="L351" s="45"/>
      <c r="M351" s="222"/>
      <c r="N351" s="223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155</v>
      </c>
      <c r="AU351" s="18" t="s">
        <v>82</v>
      </c>
    </row>
    <row r="352" s="13" customFormat="1">
      <c r="A352" s="13"/>
      <c r="B352" s="226"/>
      <c r="C352" s="227"/>
      <c r="D352" s="224" t="s">
        <v>159</v>
      </c>
      <c r="E352" s="228" t="s">
        <v>19</v>
      </c>
      <c r="F352" s="229" t="s">
        <v>450</v>
      </c>
      <c r="G352" s="227"/>
      <c r="H352" s="228" t="s">
        <v>19</v>
      </c>
      <c r="I352" s="230"/>
      <c r="J352" s="227"/>
      <c r="K352" s="227"/>
      <c r="L352" s="231"/>
      <c r="M352" s="232"/>
      <c r="N352" s="233"/>
      <c r="O352" s="233"/>
      <c r="P352" s="233"/>
      <c r="Q352" s="233"/>
      <c r="R352" s="233"/>
      <c r="S352" s="233"/>
      <c r="T352" s="23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5" t="s">
        <v>159</v>
      </c>
      <c r="AU352" s="235" t="s">
        <v>82</v>
      </c>
      <c r="AV352" s="13" t="s">
        <v>80</v>
      </c>
      <c r="AW352" s="13" t="s">
        <v>33</v>
      </c>
      <c r="AX352" s="13" t="s">
        <v>72</v>
      </c>
      <c r="AY352" s="235" t="s">
        <v>146</v>
      </c>
    </row>
    <row r="353" s="14" customFormat="1">
      <c r="A353" s="14"/>
      <c r="B353" s="236"/>
      <c r="C353" s="237"/>
      <c r="D353" s="224" t="s">
        <v>159</v>
      </c>
      <c r="E353" s="238" t="s">
        <v>19</v>
      </c>
      <c r="F353" s="239" t="s">
        <v>451</v>
      </c>
      <c r="G353" s="237"/>
      <c r="H353" s="240">
        <v>18.600000000000001</v>
      </c>
      <c r="I353" s="241"/>
      <c r="J353" s="237"/>
      <c r="K353" s="237"/>
      <c r="L353" s="242"/>
      <c r="M353" s="243"/>
      <c r="N353" s="244"/>
      <c r="O353" s="244"/>
      <c r="P353" s="244"/>
      <c r="Q353" s="244"/>
      <c r="R353" s="244"/>
      <c r="S353" s="244"/>
      <c r="T353" s="245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6" t="s">
        <v>159</v>
      </c>
      <c r="AU353" s="246" t="s">
        <v>82</v>
      </c>
      <c r="AV353" s="14" t="s">
        <v>82</v>
      </c>
      <c r="AW353" s="14" t="s">
        <v>33</v>
      </c>
      <c r="AX353" s="14" t="s">
        <v>72</v>
      </c>
      <c r="AY353" s="246" t="s">
        <v>146</v>
      </c>
    </row>
    <row r="354" s="15" customFormat="1">
      <c r="A354" s="15"/>
      <c r="B354" s="247"/>
      <c r="C354" s="248"/>
      <c r="D354" s="224" t="s">
        <v>159</v>
      </c>
      <c r="E354" s="249" t="s">
        <v>19</v>
      </c>
      <c r="F354" s="250" t="s">
        <v>162</v>
      </c>
      <c r="G354" s="248"/>
      <c r="H354" s="251">
        <v>18.600000000000001</v>
      </c>
      <c r="I354" s="252"/>
      <c r="J354" s="248"/>
      <c r="K354" s="248"/>
      <c r="L354" s="253"/>
      <c r="M354" s="254"/>
      <c r="N354" s="255"/>
      <c r="O354" s="255"/>
      <c r="P354" s="255"/>
      <c r="Q354" s="255"/>
      <c r="R354" s="255"/>
      <c r="S354" s="255"/>
      <c r="T354" s="256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T354" s="257" t="s">
        <v>159</v>
      </c>
      <c r="AU354" s="257" t="s">
        <v>82</v>
      </c>
      <c r="AV354" s="15" t="s">
        <v>153</v>
      </c>
      <c r="AW354" s="15" t="s">
        <v>33</v>
      </c>
      <c r="AX354" s="15" t="s">
        <v>80</v>
      </c>
      <c r="AY354" s="257" t="s">
        <v>146</v>
      </c>
    </row>
    <row r="355" s="2" customFormat="1" ht="16.5" customHeight="1">
      <c r="A355" s="39"/>
      <c r="B355" s="40"/>
      <c r="C355" s="258" t="s">
        <v>452</v>
      </c>
      <c r="D355" s="258" t="s">
        <v>228</v>
      </c>
      <c r="E355" s="259" t="s">
        <v>453</v>
      </c>
      <c r="F355" s="260" t="s">
        <v>454</v>
      </c>
      <c r="G355" s="261" t="s">
        <v>179</v>
      </c>
      <c r="H355" s="262">
        <v>20.399999999999999</v>
      </c>
      <c r="I355" s="263"/>
      <c r="J355" s="264">
        <f>ROUND(I355*H355,2)</f>
        <v>0</v>
      </c>
      <c r="K355" s="260" t="s">
        <v>152</v>
      </c>
      <c r="L355" s="265"/>
      <c r="M355" s="266" t="s">
        <v>19</v>
      </c>
      <c r="N355" s="267" t="s">
        <v>43</v>
      </c>
      <c r="O355" s="85"/>
      <c r="P355" s="215">
        <f>O355*H355</f>
        <v>0</v>
      </c>
      <c r="Q355" s="215">
        <v>0.105</v>
      </c>
      <c r="R355" s="215">
        <f>Q355*H355</f>
        <v>2.1419999999999999</v>
      </c>
      <c r="S355" s="215">
        <v>0</v>
      </c>
      <c r="T355" s="216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17" t="s">
        <v>208</v>
      </c>
      <c r="AT355" s="217" t="s">
        <v>228</v>
      </c>
      <c r="AU355" s="217" t="s">
        <v>82</v>
      </c>
      <c r="AY355" s="18" t="s">
        <v>146</v>
      </c>
      <c r="BE355" s="218">
        <f>IF(N355="základní",J355,0)</f>
        <v>0</v>
      </c>
      <c r="BF355" s="218">
        <f>IF(N355="snížená",J355,0)</f>
        <v>0</v>
      </c>
      <c r="BG355" s="218">
        <f>IF(N355="zákl. přenesená",J355,0)</f>
        <v>0</v>
      </c>
      <c r="BH355" s="218">
        <f>IF(N355="sníž. přenesená",J355,0)</f>
        <v>0</v>
      </c>
      <c r="BI355" s="218">
        <f>IF(N355="nulová",J355,0)</f>
        <v>0</v>
      </c>
      <c r="BJ355" s="18" t="s">
        <v>80</v>
      </c>
      <c r="BK355" s="218">
        <f>ROUND(I355*H355,2)</f>
        <v>0</v>
      </c>
      <c r="BL355" s="18" t="s">
        <v>153</v>
      </c>
      <c r="BM355" s="217" t="s">
        <v>455</v>
      </c>
    </row>
    <row r="356" s="13" customFormat="1">
      <c r="A356" s="13"/>
      <c r="B356" s="226"/>
      <c r="C356" s="227"/>
      <c r="D356" s="224" t="s">
        <v>159</v>
      </c>
      <c r="E356" s="228" t="s">
        <v>19</v>
      </c>
      <c r="F356" s="229" t="s">
        <v>456</v>
      </c>
      <c r="G356" s="227"/>
      <c r="H356" s="228" t="s">
        <v>19</v>
      </c>
      <c r="I356" s="230"/>
      <c r="J356" s="227"/>
      <c r="K356" s="227"/>
      <c r="L356" s="231"/>
      <c r="M356" s="232"/>
      <c r="N356" s="233"/>
      <c r="O356" s="233"/>
      <c r="P356" s="233"/>
      <c r="Q356" s="233"/>
      <c r="R356" s="233"/>
      <c r="S356" s="233"/>
      <c r="T356" s="234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5" t="s">
        <v>159</v>
      </c>
      <c r="AU356" s="235" t="s">
        <v>82</v>
      </c>
      <c r="AV356" s="13" t="s">
        <v>80</v>
      </c>
      <c r="AW356" s="13" t="s">
        <v>33</v>
      </c>
      <c r="AX356" s="13" t="s">
        <v>72</v>
      </c>
      <c r="AY356" s="235" t="s">
        <v>146</v>
      </c>
    </row>
    <row r="357" s="14" customFormat="1">
      <c r="A357" s="14"/>
      <c r="B357" s="236"/>
      <c r="C357" s="237"/>
      <c r="D357" s="224" t="s">
        <v>159</v>
      </c>
      <c r="E357" s="238" t="s">
        <v>19</v>
      </c>
      <c r="F357" s="239" t="s">
        <v>457</v>
      </c>
      <c r="G357" s="237"/>
      <c r="H357" s="240">
        <v>20.399999999999999</v>
      </c>
      <c r="I357" s="241"/>
      <c r="J357" s="237"/>
      <c r="K357" s="237"/>
      <c r="L357" s="242"/>
      <c r="M357" s="243"/>
      <c r="N357" s="244"/>
      <c r="O357" s="244"/>
      <c r="P357" s="244"/>
      <c r="Q357" s="244"/>
      <c r="R357" s="244"/>
      <c r="S357" s="244"/>
      <c r="T357" s="245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6" t="s">
        <v>159</v>
      </c>
      <c r="AU357" s="246" t="s">
        <v>82</v>
      </c>
      <c r="AV357" s="14" t="s">
        <v>82</v>
      </c>
      <c r="AW357" s="14" t="s">
        <v>33</v>
      </c>
      <c r="AX357" s="14" t="s">
        <v>72</v>
      </c>
      <c r="AY357" s="246" t="s">
        <v>146</v>
      </c>
    </row>
    <row r="358" s="15" customFormat="1">
      <c r="A358" s="15"/>
      <c r="B358" s="247"/>
      <c r="C358" s="248"/>
      <c r="D358" s="224" t="s">
        <v>159</v>
      </c>
      <c r="E358" s="249" t="s">
        <v>19</v>
      </c>
      <c r="F358" s="250" t="s">
        <v>162</v>
      </c>
      <c r="G358" s="248"/>
      <c r="H358" s="251">
        <v>20.399999999999999</v>
      </c>
      <c r="I358" s="252"/>
      <c r="J358" s="248"/>
      <c r="K358" s="248"/>
      <c r="L358" s="253"/>
      <c r="M358" s="254"/>
      <c r="N358" s="255"/>
      <c r="O358" s="255"/>
      <c r="P358" s="255"/>
      <c r="Q358" s="255"/>
      <c r="R358" s="255"/>
      <c r="S358" s="255"/>
      <c r="T358" s="256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57" t="s">
        <v>159</v>
      </c>
      <c r="AU358" s="257" t="s">
        <v>82</v>
      </c>
      <c r="AV358" s="15" t="s">
        <v>153</v>
      </c>
      <c r="AW358" s="15" t="s">
        <v>33</v>
      </c>
      <c r="AX358" s="15" t="s">
        <v>80</v>
      </c>
      <c r="AY358" s="257" t="s">
        <v>146</v>
      </c>
    </row>
    <row r="359" s="2" customFormat="1" ht="24.15" customHeight="1">
      <c r="A359" s="39"/>
      <c r="B359" s="40"/>
      <c r="C359" s="206" t="s">
        <v>458</v>
      </c>
      <c r="D359" s="206" t="s">
        <v>148</v>
      </c>
      <c r="E359" s="207" t="s">
        <v>459</v>
      </c>
      <c r="F359" s="208" t="s">
        <v>460</v>
      </c>
      <c r="G359" s="209" t="s">
        <v>179</v>
      </c>
      <c r="H359" s="210">
        <v>372</v>
      </c>
      <c r="I359" s="211"/>
      <c r="J359" s="212">
        <f>ROUND(I359*H359,2)</f>
        <v>0</v>
      </c>
      <c r="K359" s="208" t="s">
        <v>152</v>
      </c>
      <c r="L359" s="45"/>
      <c r="M359" s="213" t="s">
        <v>19</v>
      </c>
      <c r="N359" s="214" t="s">
        <v>43</v>
      </c>
      <c r="O359" s="85"/>
      <c r="P359" s="215">
        <f>O359*H359</f>
        <v>0</v>
      </c>
      <c r="Q359" s="215">
        <v>0.089779999999999999</v>
      </c>
      <c r="R359" s="215">
        <f>Q359*H359</f>
        <v>33.398159999999997</v>
      </c>
      <c r="S359" s="215">
        <v>0</v>
      </c>
      <c r="T359" s="216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17" t="s">
        <v>153</v>
      </c>
      <c r="AT359" s="217" t="s">
        <v>148</v>
      </c>
      <c r="AU359" s="217" t="s">
        <v>82</v>
      </c>
      <c r="AY359" s="18" t="s">
        <v>146</v>
      </c>
      <c r="BE359" s="218">
        <f>IF(N359="základní",J359,0)</f>
        <v>0</v>
      </c>
      <c r="BF359" s="218">
        <f>IF(N359="snížená",J359,0)</f>
        <v>0</v>
      </c>
      <c r="BG359" s="218">
        <f>IF(N359="zákl. přenesená",J359,0)</f>
        <v>0</v>
      </c>
      <c r="BH359" s="218">
        <f>IF(N359="sníž. přenesená",J359,0)</f>
        <v>0</v>
      </c>
      <c r="BI359" s="218">
        <f>IF(N359="nulová",J359,0)</f>
        <v>0</v>
      </c>
      <c r="BJ359" s="18" t="s">
        <v>80</v>
      </c>
      <c r="BK359" s="218">
        <f>ROUND(I359*H359,2)</f>
        <v>0</v>
      </c>
      <c r="BL359" s="18" t="s">
        <v>153</v>
      </c>
      <c r="BM359" s="217" t="s">
        <v>461</v>
      </c>
    </row>
    <row r="360" s="2" customFormat="1">
      <c r="A360" s="39"/>
      <c r="B360" s="40"/>
      <c r="C360" s="41"/>
      <c r="D360" s="219" t="s">
        <v>155</v>
      </c>
      <c r="E360" s="41"/>
      <c r="F360" s="220" t="s">
        <v>462</v>
      </c>
      <c r="G360" s="41"/>
      <c r="H360" s="41"/>
      <c r="I360" s="221"/>
      <c r="J360" s="41"/>
      <c r="K360" s="41"/>
      <c r="L360" s="45"/>
      <c r="M360" s="222"/>
      <c r="N360" s="223"/>
      <c r="O360" s="85"/>
      <c r="P360" s="85"/>
      <c r="Q360" s="85"/>
      <c r="R360" s="85"/>
      <c r="S360" s="85"/>
      <c r="T360" s="86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155</v>
      </c>
      <c r="AU360" s="18" t="s">
        <v>82</v>
      </c>
    </row>
    <row r="361" s="13" customFormat="1">
      <c r="A361" s="13"/>
      <c r="B361" s="226"/>
      <c r="C361" s="227"/>
      <c r="D361" s="224" t="s">
        <v>159</v>
      </c>
      <c r="E361" s="228" t="s">
        <v>19</v>
      </c>
      <c r="F361" s="229" t="s">
        <v>463</v>
      </c>
      <c r="G361" s="227"/>
      <c r="H361" s="228" t="s">
        <v>19</v>
      </c>
      <c r="I361" s="230"/>
      <c r="J361" s="227"/>
      <c r="K361" s="227"/>
      <c r="L361" s="231"/>
      <c r="M361" s="232"/>
      <c r="N361" s="233"/>
      <c r="O361" s="233"/>
      <c r="P361" s="233"/>
      <c r="Q361" s="233"/>
      <c r="R361" s="233"/>
      <c r="S361" s="233"/>
      <c r="T361" s="234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5" t="s">
        <v>159</v>
      </c>
      <c r="AU361" s="235" t="s">
        <v>82</v>
      </c>
      <c r="AV361" s="13" t="s">
        <v>80</v>
      </c>
      <c r="AW361" s="13" t="s">
        <v>33</v>
      </c>
      <c r="AX361" s="13" t="s">
        <v>72</v>
      </c>
      <c r="AY361" s="235" t="s">
        <v>146</v>
      </c>
    </row>
    <row r="362" s="14" customFormat="1">
      <c r="A362" s="14"/>
      <c r="B362" s="236"/>
      <c r="C362" s="237"/>
      <c r="D362" s="224" t="s">
        <v>159</v>
      </c>
      <c r="E362" s="238" t="s">
        <v>19</v>
      </c>
      <c r="F362" s="239" t="s">
        <v>184</v>
      </c>
      <c r="G362" s="237"/>
      <c r="H362" s="240">
        <v>372</v>
      </c>
      <c r="I362" s="241"/>
      <c r="J362" s="237"/>
      <c r="K362" s="237"/>
      <c r="L362" s="242"/>
      <c r="M362" s="243"/>
      <c r="N362" s="244"/>
      <c r="O362" s="244"/>
      <c r="P362" s="244"/>
      <c r="Q362" s="244"/>
      <c r="R362" s="244"/>
      <c r="S362" s="244"/>
      <c r="T362" s="245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6" t="s">
        <v>159</v>
      </c>
      <c r="AU362" s="246" t="s">
        <v>82</v>
      </c>
      <c r="AV362" s="14" t="s">
        <v>82</v>
      </c>
      <c r="AW362" s="14" t="s">
        <v>33</v>
      </c>
      <c r="AX362" s="14" t="s">
        <v>72</v>
      </c>
      <c r="AY362" s="246" t="s">
        <v>146</v>
      </c>
    </row>
    <row r="363" s="15" customFormat="1">
      <c r="A363" s="15"/>
      <c r="B363" s="247"/>
      <c r="C363" s="248"/>
      <c r="D363" s="224" t="s">
        <v>159</v>
      </c>
      <c r="E363" s="249" t="s">
        <v>19</v>
      </c>
      <c r="F363" s="250" t="s">
        <v>162</v>
      </c>
      <c r="G363" s="248"/>
      <c r="H363" s="251">
        <v>372</v>
      </c>
      <c r="I363" s="252"/>
      <c r="J363" s="248"/>
      <c r="K363" s="248"/>
      <c r="L363" s="253"/>
      <c r="M363" s="254"/>
      <c r="N363" s="255"/>
      <c r="O363" s="255"/>
      <c r="P363" s="255"/>
      <c r="Q363" s="255"/>
      <c r="R363" s="255"/>
      <c r="S363" s="255"/>
      <c r="T363" s="256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57" t="s">
        <v>159</v>
      </c>
      <c r="AU363" s="257" t="s">
        <v>82</v>
      </c>
      <c r="AV363" s="15" t="s">
        <v>153</v>
      </c>
      <c r="AW363" s="15" t="s">
        <v>33</v>
      </c>
      <c r="AX363" s="15" t="s">
        <v>80</v>
      </c>
      <c r="AY363" s="257" t="s">
        <v>146</v>
      </c>
    </row>
    <row r="364" s="2" customFormat="1" ht="16.5" customHeight="1">
      <c r="A364" s="39"/>
      <c r="B364" s="40"/>
      <c r="C364" s="258" t="s">
        <v>464</v>
      </c>
      <c r="D364" s="258" t="s">
        <v>228</v>
      </c>
      <c r="E364" s="259" t="s">
        <v>465</v>
      </c>
      <c r="F364" s="260" t="s">
        <v>466</v>
      </c>
      <c r="G364" s="261" t="s">
        <v>151</v>
      </c>
      <c r="H364" s="262">
        <v>37.944000000000003</v>
      </c>
      <c r="I364" s="263"/>
      <c r="J364" s="264">
        <f>ROUND(I364*H364,2)</f>
        <v>0</v>
      </c>
      <c r="K364" s="260" t="s">
        <v>152</v>
      </c>
      <c r="L364" s="265"/>
      <c r="M364" s="266" t="s">
        <v>19</v>
      </c>
      <c r="N364" s="267" t="s">
        <v>43</v>
      </c>
      <c r="O364" s="85"/>
      <c r="P364" s="215">
        <f>O364*H364</f>
        <v>0</v>
      </c>
      <c r="Q364" s="215">
        <v>0.222</v>
      </c>
      <c r="R364" s="215">
        <f>Q364*H364</f>
        <v>8.4235680000000013</v>
      </c>
      <c r="S364" s="215">
        <v>0</v>
      </c>
      <c r="T364" s="216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17" t="s">
        <v>208</v>
      </c>
      <c r="AT364" s="217" t="s">
        <v>228</v>
      </c>
      <c r="AU364" s="217" t="s">
        <v>82</v>
      </c>
      <c r="AY364" s="18" t="s">
        <v>146</v>
      </c>
      <c r="BE364" s="218">
        <f>IF(N364="základní",J364,0)</f>
        <v>0</v>
      </c>
      <c r="BF364" s="218">
        <f>IF(N364="snížená",J364,0)</f>
        <v>0</v>
      </c>
      <c r="BG364" s="218">
        <f>IF(N364="zákl. přenesená",J364,0)</f>
        <v>0</v>
      </c>
      <c r="BH364" s="218">
        <f>IF(N364="sníž. přenesená",J364,0)</f>
        <v>0</v>
      </c>
      <c r="BI364" s="218">
        <f>IF(N364="nulová",J364,0)</f>
        <v>0</v>
      </c>
      <c r="BJ364" s="18" t="s">
        <v>80</v>
      </c>
      <c r="BK364" s="218">
        <f>ROUND(I364*H364,2)</f>
        <v>0</v>
      </c>
      <c r="BL364" s="18" t="s">
        <v>153</v>
      </c>
      <c r="BM364" s="217" t="s">
        <v>467</v>
      </c>
    </row>
    <row r="365" s="13" customFormat="1">
      <c r="A365" s="13"/>
      <c r="B365" s="226"/>
      <c r="C365" s="227"/>
      <c r="D365" s="224" t="s">
        <v>159</v>
      </c>
      <c r="E365" s="228" t="s">
        <v>19</v>
      </c>
      <c r="F365" s="229" t="s">
        <v>463</v>
      </c>
      <c r="G365" s="227"/>
      <c r="H365" s="228" t="s">
        <v>19</v>
      </c>
      <c r="I365" s="230"/>
      <c r="J365" s="227"/>
      <c r="K365" s="227"/>
      <c r="L365" s="231"/>
      <c r="M365" s="232"/>
      <c r="N365" s="233"/>
      <c r="O365" s="233"/>
      <c r="P365" s="233"/>
      <c r="Q365" s="233"/>
      <c r="R365" s="233"/>
      <c r="S365" s="233"/>
      <c r="T365" s="234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5" t="s">
        <v>159</v>
      </c>
      <c r="AU365" s="235" t="s">
        <v>82</v>
      </c>
      <c r="AV365" s="13" t="s">
        <v>80</v>
      </c>
      <c r="AW365" s="13" t="s">
        <v>33</v>
      </c>
      <c r="AX365" s="13" t="s">
        <v>72</v>
      </c>
      <c r="AY365" s="235" t="s">
        <v>146</v>
      </c>
    </row>
    <row r="366" s="14" customFormat="1">
      <c r="A366" s="14"/>
      <c r="B366" s="236"/>
      <c r="C366" s="237"/>
      <c r="D366" s="224" t="s">
        <v>159</v>
      </c>
      <c r="E366" s="238" t="s">
        <v>19</v>
      </c>
      <c r="F366" s="239" t="s">
        <v>468</v>
      </c>
      <c r="G366" s="237"/>
      <c r="H366" s="240">
        <v>37.944000000000003</v>
      </c>
      <c r="I366" s="241"/>
      <c r="J366" s="237"/>
      <c r="K366" s="237"/>
      <c r="L366" s="242"/>
      <c r="M366" s="243"/>
      <c r="N366" s="244"/>
      <c r="O366" s="244"/>
      <c r="P366" s="244"/>
      <c r="Q366" s="244"/>
      <c r="R366" s="244"/>
      <c r="S366" s="244"/>
      <c r="T366" s="245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46" t="s">
        <v>159</v>
      </c>
      <c r="AU366" s="246" t="s">
        <v>82</v>
      </c>
      <c r="AV366" s="14" t="s">
        <v>82</v>
      </c>
      <c r="AW366" s="14" t="s">
        <v>33</v>
      </c>
      <c r="AX366" s="14" t="s">
        <v>72</v>
      </c>
      <c r="AY366" s="246" t="s">
        <v>146</v>
      </c>
    </row>
    <row r="367" s="15" customFormat="1">
      <c r="A367" s="15"/>
      <c r="B367" s="247"/>
      <c r="C367" s="248"/>
      <c r="D367" s="224" t="s">
        <v>159</v>
      </c>
      <c r="E367" s="249" t="s">
        <v>19</v>
      </c>
      <c r="F367" s="250" t="s">
        <v>162</v>
      </c>
      <c r="G367" s="248"/>
      <c r="H367" s="251">
        <v>37.944000000000003</v>
      </c>
      <c r="I367" s="252"/>
      <c r="J367" s="248"/>
      <c r="K367" s="248"/>
      <c r="L367" s="253"/>
      <c r="M367" s="254"/>
      <c r="N367" s="255"/>
      <c r="O367" s="255"/>
      <c r="P367" s="255"/>
      <c r="Q367" s="255"/>
      <c r="R367" s="255"/>
      <c r="S367" s="255"/>
      <c r="T367" s="256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57" t="s">
        <v>159</v>
      </c>
      <c r="AU367" s="257" t="s">
        <v>82</v>
      </c>
      <c r="AV367" s="15" t="s">
        <v>153</v>
      </c>
      <c r="AW367" s="15" t="s">
        <v>33</v>
      </c>
      <c r="AX367" s="15" t="s">
        <v>80</v>
      </c>
      <c r="AY367" s="257" t="s">
        <v>146</v>
      </c>
    </row>
    <row r="368" s="2" customFormat="1" ht="24.15" customHeight="1">
      <c r="A368" s="39"/>
      <c r="B368" s="40"/>
      <c r="C368" s="206" t="s">
        <v>469</v>
      </c>
      <c r="D368" s="206" t="s">
        <v>148</v>
      </c>
      <c r="E368" s="207" t="s">
        <v>470</v>
      </c>
      <c r="F368" s="208" t="s">
        <v>471</v>
      </c>
      <c r="G368" s="209" t="s">
        <v>179</v>
      </c>
      <c r="H368" s="210">
        <v>100</v>
      </c>
      <c r="I368" s="211"/>
      <c r="J368" s="212">
        <f>ROUND(I368*H368,2)</f>
        <v>0</v>
      </c>
      <c r="K368" s="208" t="s">
        <v>152</v>
      </c>
      <c r="L368" s="45"/>
      <c r="M368" s="213" t="s">
        <v>19</v>
      </c>
      <c r="N368" s="214" t="s">
        <v>43</v>
      </c>
      <c r="O368" s="85"/>
      <c r="P368" s="215">
        <f>O368*H368</f>
        <v>0</v>
      </c>
      <c r="Q368" s="215">
        <v>0.1295</v>
      </c>
      <c r="R368" s="215">
        <f>Q368*H368</f>
        <v>12.950000000000001</v>
      </c>
      <c r="S368" s="215">
        <v>0</v>
      </c>
      <c r="T368" s="216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17" t="s">
        <v>153</v>
      </c>
      <c r="AT368" s="217" t="s">
        <v>148</v>
      </c>
      <c r="AU368" s="217" t="s">
        <v>82</v>
      </c>
      <c r="AY368" s="18" t="s">
        <v>146</v>
      </c>
      <c r="BE368" s="218">
        <f>IF(N368="základní",J368,0)</f>
        <v>0</v>
      </c>
      <c r="BF368" s="218">
        <f>IF(N368="snížená",J368,0)</f>
        <v>0</v>
      </c>
      <c r="BG368" s="218">
        <f>IF(N368="zákl. přenesená",J368,0)</f>
        <v>0</v>
      </c>
      <c r="BH368" s="218">
        <f>IF(N368="sníž. přenesená",J368,0)</f>
        <v>0</v>
      </c>
      <c r="BI368" s="218">
        <f>IF(N368="nulová",J368,0)</f>
        <v>0</v>
      </c>
      <c r="BJ368" s="18" t="s">
        <v>80</v>
      </c>
      <c r="BK368" s="218">
        <f>ROUND(I368*H368,2)</f>
        <v>0</v>
      </c>
      <c r="BL368" s="18" t="s">
        <v>153</v>
      </c>
      <c r="BM368" s="217" t="s">
        <v>472</v>
      </c>
    </row>
    <row r="369" s="2" customFormat="1">
      <c r="A369" s="39"/>
      <c r="B369" s="40"/>
      <c r="C369" s="41"/>
      <c r="D369" s="219" t="s">
        <v>155</v>
      </c>
      <c r="E369" s="41"/>
      <c r="F369" s="220" t="s">
        <v>473</v>
      </c>
      <c r="G369" s="41"/>
      <c r="H369" s="41"/>
      <c r="I369" s="221"/>
      <c r="J369" s="41"/>
      <c r="K369" s="41"/>
      <c r="L369" s="45"/>
      <c r="M369" s="222"/>
      <c r="N369" s="223"/>
      <c r="O369" s="85"/>
      <c r="P369" s="85"/>
      <c r="Q369" s="85"/>
      <c r="R369" s="85"/>
      <c r="S369" s="85"/>
      <c r="T369" s="86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155</v>
      </c>
      <c r="AU369" s="18" t="s">
        <v>82</v>
      </c>
    </row>
    <row r="370" s="13" customFormat="1">
      <c r="A370" s="13"/>
      <c r="B370" s="226"/>
      <c r="C370" s="227"/>
      <c r="D370" s="224" t="s">
        <v>159</v>
      </c>
      <c r="E370" s="228" t="s">
        <v>19</v>
      </c>
      <c r="F370" s="229" t="s">
        <v>474</v>
      </c>
      <c r="G370" s="227"/>
      <c r="H370" s="228" t="s">
        <v>19</v>
      </c>
      <c r="I370" s="230"/>
      <c r="J370" s="227"/>
      <c r="K370" s="227"/>
      <c r="L370" s="231"/>
      <c r="M370" s="232"/>
      <c r="N370" s="233"/>
      <c r="O370" s="233"/>
      <c r="P370" s="233"/>
      <c r="Q370" s="233"/>
      <c r="R370" s="233"/>
      <c r="S370" s="233"/>
      <c r="T370" s="234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5" t="s">
        <v>159</v>
      </c>
      <c r="AU370" s="235" t="s">
        <v>82</v>
      </c>
      <c r="AV370" s="13" t="s">
        <v>80</v>
      </c>
      <c r="AW370" s="13" t="s">
        <v>33</v>
      </c>
      <c r="AX370" s="13" t="s">
        <v>72</v>
      </c>
      <c r="AY370" s="235" t="s">
        <v>146</v>
      </c>
    </row>
    <row r="371" s="14" customFormat="1">
      <c r="A371" s="14"/>
      <c r="B371" s="236"/>
      <c r="C371" s="237"/>
      <c r="D371" s="224" t="s">
        <v>159</v>
      </c>
      <c r="E371" s="238" t="s">
        <v>19</v>
      </c>
      <c r="F371" s="239" t="s">
        <v>475</v>
      </c>
      <c r="G371" s="237"/>
      <c r="H371" s="240">
        <v>100</v>
      </c>
      <c r="I371" s="241"/>
      <c r="J371" s="237"/>
      <c r="K371" s="237"/>
      <c r="L371" s="242"/>
      <c r="M371" s="243"/>
      <c r="N371" s="244"/>
      <c r="O371" s="244"/>
      <c r="P371" s="244"/>
      <c r="Q371" s="244"/>
      <c r="R371" s="244"/>
      <c r="S371" s="244"/>
      <c r="T371" s="245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46" t="s">
        <v>159</v>
      </c>
      <c r="AU371" s="246" t="s">
        <v>82</v>
      </c>
      <c r="AV371" s="14" t="s">
        <v>82</v>
      </c>
      <c r="AW371" s="14" t="s">
        <v>33</v>
      </c>
      <c r="AX371" s="14" t="s">
        <v>72</v>
      </c>
      <c r="AY371" s="246" t="s">
        <v>146</v>
      </c>
    </row>
    <row r="372" s="15" customFormat="1">
      <c r="A372" s="15"/>
      <c r="B372" s="247"/>
      <c r="C372" s="248"/>
      <c r="D372" s="224" t="s">
        <v>159</v>
      </c>
      <c r="E372" s="249" t="s">
        <v>19</v>
      </c>
      <c r="F372" s="250" t="s">
        <v>162</v>
      </c>
      <c r="G372" s="248"/>
      <c r="H372" s="251">
        <v>100</v>
      </c>
      <c r="I372" s="252"/>
      <c r="J372" s="248"/>
      <c r="K372" s="248"/>
      <c r="L372" s="253"/>
      <c r="M372" s="254"/>
      <c r="N372" s="255"/>
      <c r="O372" s="255"/>
      <c r="P372" s="255"/>
      <c r="Q372" s="255"/>
      <c r="R372" s="255"/>
      <c r="S372" s="255"/>
      <c r="T372" s="256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57" t="s">
        <v>159</v>
      </c>
      <c r="AU372" s="257" t="s">
        <v>82</v>
      </c>
      <c r="AV372" s="15" t="s">
        <v>153</v>
      </c>
      <c r="AW372" s="15" t="s">
        <v>33</v>
      </c>
      <c r="AX372" s="15" t="s">
        <v>80</v>
      </c>
      <c r="AY372" s="257" t="s">
        <v>146</v>
      </c>
    </row>
    <row r="373" s="2" customFormat="1" ht="16.5" customHeight="1">
      <c r="A373" s="39"/>
      <c r="B373" s="40"/>
      <c r="C373" s="258" t="s">
        <v>476</v>
      </c>
      <c r="D373" s="258" t="s">
        <v>228</v>
      </c>
      <c r="E373" s="259" t="s">
        <v>477</v>
      </c>
      <c r="F373" s="260" t="s">
        <v>478</v>
      </c>
      <c r="G373" s="261" t="s">
        <v>179</v>
      </c>
      <c r="H373" s="262">
        <v>102</v>
      </c>
      <c r="I373" s="263"/>
      <c r="J373" s="264">
        <f>ROUND(I373*H373,2)</f>
        <v>0</v>
      </c>
      <c r="K373" s="260" t="s">
        <v>152</v>
      </c>
      <c r="L373" s="265"/>
      <c r="M373" s="266" t="s">
        <v>19</v>
      </c>
      <c r="N373" s="267" t="s">
        <v>43</v>
      </c>
      <c r="O373" s="85"/>
      <c r="P373" s="215">
        <f>O373*H373</f>
        <v>0</v>
      </c>
      <c r="Q373" s="215">
        <v>0.044999999999999998</v>
      </c>
      <c r="R373" s="215">
        <f>Q373*H373</f>
        <v>4.5899999999999999</v>
      </c>
      <c r="S373" s="215">
        <v>0</v>
      </c>
      <c r="T373" s="216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17" t="s">
        <v>208</v>
      </c>
      <c r="AT373" s="217" t="s">
        <v>228</v>
      </c>
      <c r="AU373" s="217" t="s">
        <v>82</v>
      </c>
      <c r="AY373" s="18" t="s">
        <v>146</v>
      </c>
      <c r="BE373" s="218">
        <f>IF(N373="základní",J373,0)</f>
        <v>0</v>
      </c>
      <c r="BF373" s="218">
        <f>IF(N373="snížená",J373,0)</f>
        <v>0</v>
      </c>
      <c r="BG373" s="218">
        <f>IF(N373="zákl. přenesená",J373,0)</f>
        <v>0</v>
      </c>
      <c r="BH373" s="218">
        <f>IF(N373="sníž. přenesená",J373,0)</f>
        <v>0</v>
      </c>
      <c r="BI373" s="218">
        <f>IF(N373="nulová",J373,0)</f>
        <v>0</v>
      </c>
      <c r="BJ373" s="18" t="s">
        <v>80</v>
      </c>
      <c r="BK373" s="218">
        <f>ROUND(I373*H373,2)</f>
        <v>0</v>
      </c>
      <c r="BL373" s="18" t="s">
        <v>153</v>
      </c>
      <c r="BM373" s="217" t="s">
        <v>479</v>
      </c>
    </row>
    <row r="374" s="13" customFormat="1">
      <c r="A374" s="13"/>
      <c r="B374" s="226"/>
      <c r="C374" s="227"/>
      <c r="D374" s="224" t="s">
        <v>159</v>
      </c>
      <c r="E374" s="228" t="s">
        <v>19</v>
      </c>
      <c r="F374" s="229" t="s">
        <v>474</v>
      </c>
      <c r="G374" s="227"/>
      <c r="H374" s="228" t="s">
        <v>19</v>
      </c>
      <c r="I374" s="230"/>
      <c r="J374" s="227"/>
      <c r="K374" s="227"/>
      <c r="L374" s="231"/>
      <c r="M374" s="232"/>
      <c r="N374" s="233"/>
      <c r="O374" s="233"/>
      <c r="P374" s="233"/>
      <c r="Q374" s="233"/>
      <c r="R374" s="233"/>
      <c r="S374" s="233"/>
      <c r="T374" s="234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5" t="s">
        <v>159</v>
      </c>
      <c r="AU374" s="235" t="s">
        <v>82</v>
      </c>
      <c r="AV374" s="13" t="s">
        <v>80</v>
      </c>
      <c r="AW374" s="13" t="s">
        <v>33</v>
      </c>
      <c r="AX374" s="13" t="s">
        <v>72</v>
      </c>
      <c r="AY374" s="235" t="s">
        <v>146</v>
      </c>
    </row>
    <row r="375" s="14" customFormat="1">
      <c r="A375" s="14"/>
      <c r="B375" s="236"/>
      <c r="C375" s="237"/>
      <c r="D375" s="224" t="s">
        <v>159</v>
      </c>
      <c r="E375" s="238" t="s">
        <v>19</v>
      </c>
      <c r="F375" s="239" t="s">
        <v>480</v>
      </c>
      <c r="G375" s="237"/>
      <c r="H375" s="240">
        <v>102</v>
      </c>
      <c r="I375" s="241"/>
      <c r="J375" s="237"/>
      <c r="K375" s="237"/>
      <c r="L375" s="242"/>
      <c r="M375" s="243"/>
      <c r="N375" s="244"/>
      <c r="O375" s="244"/>
      <c r="P375" s="244"/>
      <c r="Q375" s="244"/>
      <c r="R375" s="244"/>
      <c r="S375" s="244"/>
      <c r="T375" s="245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6" t="s">
        <v>159</v>
      </c>
      <c r="AU375" s="246" t="s">
        <v>82</v>
      </c>
      <c r="AV375" s="14" t="s">
        <v>82</v>
      </c>
      <c r="AW375" s="14" t="s">
        <v>33</v>
      </c>
      <c r="AX375" s="14" t="s">
        <v>72</v>
      </c>
      <c r="AY375" s="246" t="s">
        <v>146</v>
      </c>
    </row>
    <row r="376" s="15" customFormat="1">
      <c r="A376" s="15"/>
      <c r="B376" s="247"/>
      <c r="C376" s="248"/>
      <c r="D376" s="224" t="s">
        <v>159</v>
      </c>
      <c r="E376" s="249" t="s">
        <v>19</v>
      </c>
      <c r="F376" s="250" t="s">
        <v>162</v>
      </c>
      <c r="G376" s="248"/>
      <c r="H376" s="251">
        <v>102</v>
      </c>
      <c r="I376" s="252"/>
      <c r="J376" s="248"/>
      <c r="K376" s="248"/>
      <c r="L376" s="253"/>
      <c r="M376" s="254"/>
      <c r="N376" s="255"/>
      <c r="O376" s="255"/>
      <c r="P376" s="255"/>
      <c r="Q376" s="255"/>
      <c r="R376" s="255"/>
      <c r="S376" s="255"/>
      <c r="T376" s="256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T376" s="257" t="s">
        <v>159</v>
      </c>
      <c r="AU376" s="257" t="s">
        <v>82</v>
      </c>
      <c r="AV376" s="15" t="s">
        <v>153</v>
      </c>
      <c r="AW376" s="15" t="s">
        <v>33</v>
      </c>
      <c r="AX376" s="15" t="s">
        <v>80</v>
      </c>
      <c r="AY376" s="257" t="s">
        <v>146</v>
      </c>
    </row>
    <row r="377" s="2" customFormat="1" ht="16.5" customHeight="1">
      <c r="A377" s="39"/>
      <c r="B377" s="40"/>
      <c r="C377" s="206" t="s">
        <v>481</v>
      </c>
      <c r="D377" s="206" t="s">
        <v>148</v>
      </c>
      <c r="E377" s="207" t="s">
        <v>482</v>
      </c>
      <c r="F377" s="208" t="s">
        <v>483</v>
      </c>
      <c r="G377" s="209" t="s">
        <v>179</v>
      </c>
      <c r="H377" s="210">
        <v>33</v>
      </c>
      <c r="I377" s="211"/>
      <c r="J377" s="212">
        <f>ROUND(I377*H377,2)</f>
        <v>0</v>
      </c>
      <c r="K377" s="208" t="s">
        <v>152</v>
      </c>
      <c r="L377" s="45"/>
      <c r="M377" s="213" t="s">
        <v>19</v>
      </c>
      <c r="N377" s="214" t="s">
        <v>43</v>
      </c>
      <c r="O377" s="85"/>
      <c r="P377" s="215">
        <f>O377*H377</f>
        <v>0</v>
      </c>
      <c r="Q377" s="215">
        <v>0</v>
      </c>
      <c r="R377" s="215">
        <f>Q377*H377</f>
        <v>0</v>
      </c>
      <c r="S377" s="215">
        <v>0</v>
      </c>
      <c r="T377" s="216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17" t="s">
        <v>153</v>
      </c>
      <c r="AT377" s="217" t="s">
        <v>148</v>
      </c>
      <c r="AU377" s="217" t="s">
        <v>82</v>
      </c>
      <c r="AY377" s="18" t="s">
        <v>146</v>
      </c>
      <c r="BE377" s="218">
        <f>IF(N377="základní",J377,0)</f>
        <v>0</v>
      </c>
      <c r="BF377" s="218">
        <f>IF(N377="snížená",J377,0)</f>
        <v>0</v>
      </c>
      <c r="BG377" s="218">
        <f>IF(N377="zákl. přenesená",J377,0)</f>
        <v>0</v>
      </c>
      <c r="BH377" s="218">
        <f>IF(N377="sníž. přenesená",J377,0)</f>
        <v>0</v>
      </c>
      <c r="BI377" s="218">
        <f>IF(N377="nulová",J377,0)</f>
        <v>0</v>
      </c>
      <c r="BJ377" s="18" t="s">
        <v>80</v>
      </c>
      <c r="BK377" s="218">
        <f>ROUND(I377*H377,2)</f>
        <v>0</v>
      </c>
      <c r="BL377" s="18" t="s">
        <v>153</v>
      </c>
      <c r="BM377" s="217" t="s">
        <v>484</v>
      </c>
    </row>
    <row r="378" s="2" customFormat="1">
      <c r="A378" s="39"/>
      <c r="B378" s="40"/>
      <c r="C378" s="41"/>
      <c r="D378" s="219" t="s">
        <v>155</v>
      </c>
      <c r="E378" s="41"/>
      <c r="F378" s="220" t="s">
        <v>485</v>
      </c>
      <c r="G378" s="41"/>
      <c r="H378" s="41"/>
      <c r="I378" s="221"/>
      <c r="J378" s="41"/>
      <c r="K378" s="41"/>
      <c r="L378" s="45"/>
      <c r="M378" s="222"/>
      <c r="N378" s="223"/>
      <c r="O378" s="85"/>
      <c r="P378" s="85"/>
      <c r="Q378" s="85"/>
      <c r="R378" s="85"/>
      <c r="S378" s="85"/>
      <c r="T378" s="86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155</v>
      </c>
      <c r="AU378" s="18" t="s">
        <v>82</v>
      </c>
    </row>
    <row r="379" s="14" customFormat="1">
      <c r="A379" s="14"/>
      <c r="B379" s="236"/>
      <c r="C379" s="237"/>
      <c r="D379" s="224" t="s">
        <v>159</v>
      </c>
      <c r="E379" s="238" t="s">
        <v>19</v>
      </c>
      <c r="F379" s="239" t="s">
        <v>486</v>
      </c>
      <c r="G379" s="237"/>
      <c r="H379" s="240">
        <v>33</v>
      </c>
      <c r="I379" s="241"/>
      <c r="J379" s="237"/>
      <c r="K379" s="237"/>
      <c r="L379" s="242"/>
      <c r="M379" s="243"/>
      <c r="N379" s="244"/>
      <c r="O379" s="244"/>
      <c r="P379" s="244"/>
      <c r="Q379" s="244"/>
      <c r="R379" s="244"/>
      <c r="S379" s="244"/>
      <c r="T379" s="245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6" t="s">
        <v>159</v>
      </c>
      <c r="AU379" s="246" t="s">
        <v>82</v>
      </c>
      <c r="AV379" s="14" t="s">
        <v>82</v>
      </c>
      <c r="AW379" s="14" t="s">
        <v>33</v>
      </c>
      <c r="AX379" s="14" t="s">
        <v>72</v>
      </c>
      <c r="AY379" s="246" t="s">
        <v>146</v>
      </c>
    </row>
    <row r="380" s="15" customFormat="1">
      <c r="A380" s="15"/>
      <c r="B380" s="247"/>
      <c r="C380" s="248"/>
      <c r="D380" s="224" t="s">
        <v>159</v>
      </c>
      <c r="E380" s="249" t="s">
        <v>19</v>
      </c>
      <c r="F380" s="250" t="s">
        <v>162</v>
      </c>
      <c r="G380" s="248"/>
      <c r="H380" s="251">
        <v>33</v>
      </c>
      <c r="I380" s="252"/>
      <c r="J380" s="248"/>
      <c r="K380" s="248"/>
      <c r="L380" s="253"/>
      <c r="M380" s="254"/>
      <c r="N380" s="255"/>
      <c r="O380" s="255"/>
      <c r="P380" s="255"/>
      <c r="Q380" s="255"/>
      <c r="R380" s="255"/>
      <c r="S380" s="255"/>
      <c r="T380" s="256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57" t="s">
        <v>159</v>
      </c>
      <c r="AU380" s="257" t="s">
        <v>82</v>
      </c>
      <c r="AV380" s="15" t="s">
        <v>153</v>
      </c>
      <c r="AW380" s="15" t="s">
        <v>33</v>
      </c>
      <c r="AX380" s="15" t="s">
        <v>80</v>
      </c>
      <c r="AY380" s="257" t="s">
        <v>146</v>
      </c>
    </row>
    <row r="381" s="2" customFormat="1" ht="33" customHeight="1">
      <c r="A381" s="39"/>
      <c r="B381" s="40"/>
      <c r="C381" s="206" t="s">
        <v>487</v>
      </c>
      <c r="D381" s="206" t="s">
        <v>148</v>
      </c>
      <c r="E381" s="207" t="s">
        <v>488</v>
      </c>
      <c r="F381" s="208" t="s">
        <v>489</v>
      </c>
      <c r="G381" s="209" t="s">
        <v>179</v>
      </c>
      <c r="H381" s="210">
        <v>33</v>
      </c>
      <c r="I381" s="211"/>
      <c r="J381" s="212">
        <f>ROUND(I381*H381,2)</f>
        <v>0</v>
      </c>
      <c r="K381" s="208" t="s">
        <v>152</v>
      </c>
      <c r="L381" s="45"/>
      <c r="M381" s="213" t="s">
        <v>19</v>
      </c>
      <c r="N381" s="214" t="s">
        <v>43</v>
      </c>
      <c r="O381" s="85"/>
      <c r="P381" s="215">
        <f>O381*H381</f>
        <v>0</v>
      </c>
      <c r="Q381" s="215">
        <v>0.00060999999999999997</v>
      </c>
      <c r="R381" s="215">
        <f>Q381*H381</f>
        <v>0.020129999999999999</v>
      </c>
      <c r="S381" s="215">
        <v>0</v>
      </c>
      <c r="T381" s="216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17" t="s">
        <v>153</v>
      </c>
      <c r="AT381" s="217" t="s">
        <v>148</v>
      </c>
      <c r="AU381" s="217" t="s">
        <v>82</v>
      </c>
      <c r="AY381" s="18" t="s">
        <v>146</v>
      </c>
      <c r="BE381" s="218">
        <f>IF(N381="základní",J381,0)</f>
        <v>0</v>
      </c>
      <c r="BF381" s="218">
        <f>IF(N381="snížená",J381,0)</f>
        <v>0</v>
      </c>
      <c r="BG381" s="218">
        <f>IF(N381="zákl. přenesená",J381,0)</f>
        <v>0</v>
      </c>
      <c r="BH381" s="218">
        <f>IF(N381="sníž. přenesená",J381,0)</f>
        <v>0</v>
      </c>
      <c r="BI381" s="218">
        <f>IF(N381="nulová",J381,0)</f>
        <v>0</v>
      </c>
      <c r="BJ381" s="18" t="s">
        <v>80</v>
      </c>
      <c r="BK381" s="218">
        <f>ROUND(I381*H381,2)</f>
        <v>0</v>
      </c>
      <c r="BL381" s="18" t="s">
        <v>153</v>
      </c>
      <c r="BM381" s="217" t="s">
        <v>490</v>
      </c>
    </row>
    <row r="382" s="2" customFormat="1">
      <c r="A382" s="39"/>
      <c r="B382" s="40"/>
      <c r="C382" s="41"/>
      <c r="D382" s="219" t="s">
        <v>155</v>
      </c>
      <c r="E382" s="41"/>
      <c r="F382" s="220" t="s">
        <v>491</v>
      </c>
      <c r="G382" s="41"/>
      <c r="H382" s="41"/>
      <c r="I382" s="221"/>
      <c r="J382" s="41"/>
      <c r="K382" s="41"/>
      <c r="L382" s="45"/>
      <c r="M382" s="222"/>
      <c r="N382" s="223"/>
      <c r="O382" s="85"/>
      <c r="P382" s="85"/>
      <c r="Q382" s="85"/>
      <c r="R382" s="85"/>
      <c r="S382" s="85"/>
      <c r="T382" s="86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155</v>
      </c>
      <c r="AU382" s="18" t="s">
        <v>82</v>
      </c>
    </row>
    <row r="383" s="14" customFormat="1">
      <c r="A383" s="14"/>
      <c r="B383" s="236"/>
      <c r="C383" s="237"/>
      <c r="D383" s="224" t="s">
        <v>159</v>
      </c>
      <c r="E383" s="238" t="s">
        <v>19</v>
      </c>
      <c r="F383" s="239" t="s">
        <v>486</v>
      </c>
      <c r="G383" s="237"/>
      <c r="H383" s="240">
        <v>33</v>
      </c>
      <c r="I383" s="241"/>
      <c r="J383" s="237"/>
      <c r="K383" s="237"/>
      <c r="L383" s="242"/>
      <c r="M383" s="243"/>
      <c r="N383" s="244"/>
      <c r="O383" s="244"/>
      <c r="P383" s="244"/>
      <c r="Q383" s="244"/>
      <c r="R383" s="244"/>
      <c r="S383" s="244"/>
      <c r="T383" s="245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46" t="s">
        <v>159</v>
      </c>
      <c r="AU383" s="246" t="s">
        <v>82</v>
      </c>
      <c r="AV383" s="14" t="s">
        <v>82</v>
      </c>
      <c r="AW383" s="14" t="s">
        <v>33</v>
      </c>
      <c r="AX383" s="14" t="s">
        <v>72</v>
      </c>
      <c r="AY383" s="246" t="s">
        <v>146</v>
      </c>
    </row>
    <row r="384" s="15" customFormat="1">
      <c r="A384" s="15"/>
      <c r="B384" s="247"/>
      <c r="C384" s="248"/>
      <c r="D384" s="224" t="s">
        <v>159</v>
      </c>
      <c r="E384" s="249" t="s">
        <v>19</v>
      </c>
      <c r="F384" s="250" t="s">
        <v>162</v>
      </c>
      <c r="G384" s="248"/>
      <c r="H384" s="251">
        <v>33</v>
      </c>
      <c r="I384" s="252"/>
      <c r="J384" s="248"/>
      <c r="K384" s="248"/>
      <c r="L384" s="253"/>
      <c r="M384" s="254"/>
      <c r="N384" s="255"/>
      <c r="O384" s="255"/>
      <c r="P384" s="255"/>
      <c r="Q384" s="255"/>
      <c r="R384" s="255"/>
      <c r="S384" s="255"/>
      <c r="T384" s="256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57" t="s">
        <v>159</v>
      </c>
      <c r="AU384" s="257" t="s">
        <v>82</v>
      </c>
      <c r="AV384" s="15" t="s">
        <v>153</v>
      </c>
      <c r="AW384" s="15" t="s">
        <v>33</v>
      </c>
      <c r="AX384" s="15" t="s">
        <v>80</v>
      </c>
      <c r="AY384" s="257" t="s">
        <v>146</v>
      </c>
    </row>
    <row r="385" s="2" customFormat="1" ht="33" customHeight="1">
      <c r="A385" s="39"/>
      <c r="B385" s="40"/>
      <c r="C385" s="206" t="s">
        <v>492</v>
      </c>
      <c r="D385" s="206" t="s">
        <v>148</v>
      </c>
      <c r="E385" s="207" t="s">
        <v>493</v>
      </c>
      <c r="F385" s="208" t="s">
        <v>494</v>
      </c>
      <c r="G385" s="209" t="s">
        <v>354</v>
      </c>
      <c r="H385" s="210">
        <v>3</v>
      </c>
      <c r="I385" s="211"/>
      <c r="J385" s="212">
        <f>ROUND(I385*H385,2)</f>
        <v>0</v>
      </c>
      <c r="K385" s="208" t="s">
        <v>152</v>
      </c>
      <c r="L385" s="45"/>
      <c r="M385" s="213" t="s">
        <v>19</v>
      </c>
      <c r="N385" s="214" t="s">
        <v>43</v>
      </c>
      <c r="O385" s="85"/>
      <c r="P385" s="215">
        <f>O385*H385</f>
        <v>0</v>
      </c>
      <c r="Q385" s="215">
        <v>0</v>
      </c>
      <c r="R385" s="215">
        <f>Q385*H385</f>
        <v>0</v>
      </c>
      <c r="S385" s="215">
        <v>0.082000000000000003</v>
      </c>
      <c r="T385" s="216">
        <f>S385*H385</f>
        <v>0.246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17" t="s">
        <v>153</v>
      </c>
      <c r="AT385" s="217" t="s">
        <v>148</v>
      </c>
      <c r="AU385" s="217" t="s">
        <v>82</v>
      </c>
      <c r="AY385" s="18" t="s">
        <v>146</v>
      </c>
      <c r="BE385" s="218">
        <f>IF(N385="základní",J385,0)</f>
        <v>0</v>
      </c>
      <c r="BF385" s="218">
        <f>IF(N385="snížená",J385,0)</f>
        <v>0</v>
      </c>
      <c r="BG385" s="218">
        <f>IF(N385="zákl. přenesená",J385,0)</f>
        <v>0</v>
      </c>
      <c r="BH385" s="218">
        <f>IF(N385="sníž. přenesená",J385,0)</f>
        <v>0</v>
      </c>
      <c r="BI385" s="218">
        <f>IF(N385="nulová",J385,0)</f>
        <v>0</v>
      </c>
      <c r="BJ385" s="18" t="s">
        <v>80</v>
      </c>
      <c r="BK385" s="218">
        <f>ROUND(I385*H385,2)</f>
        <v>0</v>
      </c>
      <c r="BL385" s="18" t="s">
        <v>153</v>
      </c>
      <c r="BM385" s="217" t="s">
        <v>495</v>
      </c>
    </row>
    <row r="386" s="2" customFormat="1">
      <c r="A386" s="39"/>
      <c r="B386" s="40"/>
      <c r="C386" s="41"/>
      <c r="D386" s="219" t="s">
        <v>155</v>
      </c>
      <c r="E386" s="41"/>
      <c r="F386" s="220" t="s">
        <v>496</v>
      </c>
      <c r="G386" s="41"/>
      <c r="H386" s="41"/>
      <c r="I386" s="221"/>
      <c r="J386" s="41"/>
      <c r="K386" s="41"/>
      <c r="L386" s="45"/>
      <c r="M386" s="222"/>
      <c r="N386" s="223"/>
      <c r="O386" s="85"/>
      <c r="P386" s="85"/>
      <c r="Q386" s="85"/>
      <c r="R386" s="85"/>
      <c r="S386" s="85"/>
      <c r="T386" s="86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155</v>
      </c>
      <c r="AU386" s="18" t="s">
        <v>82</v>
      </c>
    </row>
    <row r="387" s="14" customFormat="1">
      <c r="A387" s="14"/>
      <c r="B387" s="236"/>
      <c r="C387" s="237"/>
      <c r="D387" s="224" t="s">
        <v>159</v>
      </c>
      <c r="E387" s="238" t="s">
        <v>19</v>
      </c>
      <c r="F387" s="239" t="s">
        <v>170</v>
      </c>
      <c r="G387" s="237"/>
      <c r="H387" s="240">
        <v>3</v>
      </c>
      <c r="I387" s="241"/>
      <c r="J387" s="237"/>
      <c r="K387" s="237"/>
      <c r="L387" s="242"/>
      <c r="M387" s="243"/>
      <c r="N387" s="244"/>
      <c r="O387" s="244"/>
      <c r="P387" s="244"/>
      <c r="Q387" s="244"/>
      <c r="R387" s="244"/>
      <c r="S387" s="244"/>
      <c r="T387" s="245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46" t="s">
        <v>159</v>
      </c>
      <c r="AU387" s="246" t="s">
        <v>82</v>
      </c>
      <c r="AV387" s="14" t="s">
        <v>82</v>
      </c>
      <c r="AW387" s="14" t="s">
        <v>33</v>
      </c>
      <c r="AX387" s="14" t="s">
        <v>72</v>
      </c>
      <c r="AY387" s="246" t="s">
        <v>146</v>
      </c>
    </row>
    <row r="388" s="15" customFormat="1">
      <c r="A388" s="15"/>
      <c r="B388" s="247"/>
      <c r="C388" s="248"/>
      <c r="D388" s="224" t="s">
        <v>159</v>
      </c>
      <c r="E388" s="249" t="s">
        <v>19</v>
      </c>
      <c r="F388" s="250" t="s">
        <v>162</v>
      </c>
      <c r="G388" s="248"/>
      <c r="H388" s="251">
        <v>3</v>
      </c>
      <c r="I388" s="252"/>
      <c r="J388" s="248"/>
      <c r="K388" s="248"/>
      <c r="L388" s="253"/>
      <c r="M388" s="254"/>
      <c r="N388" s="255"/>
      <c r="O388" s="255"/>
      <c r="P388" s="255"/>
      <c r="Q388" s="255"/>
      <c r="R388" s="255"/>
      <c r="S388" s="255"/>
      <c r="T388" s="256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57" t="s">
        <v>159</v>
      </c>
      <c r="AU388" s="257" t="s">
        <v>82</v>
      </c>
      <c r="AV388" s="15" t="s">
        <v>153</v>
      </c>
      <c r="AW388" s="15" t="s">
        <v>33</v>
      </c>
      <c r="AX388" s="15" t="s">
        <v>80</v>
      </c>
      <c r="AY388" s="257" t="s">
        <v>146</v>
      </c>
    </row>
    <row r="389" s="2" customFormat="1" ht="16.5" customHeight="1">
      <c r="A389" s="39"/>
      <c r="B389" s="40"/>
      <c r="C389" s="206" t="s">
        <v>497</v>
      </c>
      <c r="D389" s="206" t="s">
        <v>148</v>
      </c>
      <c r="E389" s="207" t="s">
        <v>498</v>
      </c>
      <c r="F389" s="208" t="s">
        <v>499</v>
      </c>
      <c r="G389" s="209" t="s">
        <v>354</v>
      </c>
      <c r="H389" s="210">
        <v>3</v>
      </c>
      <c r="I389" s="211"/>
      <c r="J389" s="212">
        <f>ROUND(I389*H389,2)</f>
        <v>0</v>
      </c>
      <c r="K389" s="208" t="s">
        <v>152</v>
      </c>
      <c r="L389" s="45"/>
      <c r="M389" s="213" t="s">
        <v>19</v>
      </c>
      <c r="N389" s="214" t="s">
        <v>43</v>
      </c>
      <c r="O389" s="85"/>
      <c r="P389" s="215">
        <f>O389*H389</f>
        <v>0</v>
      </c>
      <c r="Q389" s="215">
        <v>0.00069999999999999999</v>
      </c>
      <c r="R389" s="215">
        <f>Q389*H389</f>
        <v>0.0020999999999999999</v>
      </c>
      <c r="S389" s="215">
        <v>0</v>
      </c>
      <c r="T389" s="216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17" t="s">
        <v>153</v>
      </c>
      <c r="AT389" s="217" t="s">
        <v>148</v>
      </c>
      <c r="AU389" s="217" t="s">
        <v>82</v>
      </c>
      <c r="AY389" s="18" t="s">
        <v>146</v>
      </c>
      <c r="BE389" s="218">
        <f>IF(N389="základní",J389,0)</f>
        <v>0</v>
      </c>
      <c r="BF389" s="218">
        <f>IF(N389="snížená",J389,0)</f>
        <v>0</v>
      </c>
      <c r="BG389" s="218">
        <f>IF(N389="zákl. přenesená",J389,0)</f>
        <v>0</v>
      </c>
      <c r="BH389" s="218">
        <f>IF(N389="sníž. přenesená",J389,0)</f>
        <v>0</v>
      </c>
      <c r="BI389" s="218">
        <f>IF(N389="nulová",J389,0)</f>
        <v>0</v>
      </c>
      <c r="BJ389" s="18" t="s">
        <v>80</v>
      </c>
      <c r="BK389" s="218">
        <f>ROUND(I389*H389,2)</f>
        <v>0</v>
      </c>
      <c r="BL389" s="18" t="s">
        <v>153</v>
      </c>
      <c r="BM389" s="217" t="s">
        <v>500</v>
      </c>
    </row>
    <row r="390" s="2" customFormat="1">
      <c r="A390" s="39"/>
      <c r="B390" s="40"/>
      <c r="C390" s="41"/>
      <c r="D390" s="219" t="s">
        <v>155</v>
      </c>
      <c r="E390" s="41"/>
      <c r="F390" s="220" t="s">
        <v>501</v>
      </c>
      <c r="G390" s="41"/>
      <c r="H390" s="41"/>
      <c r="I390" s="221"/>
      <c r="J390" s="41"/>
      <c r="K390" s="41"/>
      <c r="L390" s="45"/>
      <c r="M390" s="222"/>
      <c r="N390" s="223"/>
      <c r="O390" s="85"/>
      <c r="P390" s="85"/>
      <c r="Q390" s="85"/>
      <c r="R390" s="85"/>
      <c r="S390" s="85"/>
      <c r="T390" s="86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8" t="s">
        <v>155</v>
      </c>
      <c r="AU390" s="18" t="s">
        <v>82</v>
      </c>
    </row>
    <row r="391" s="14" customFormat="1">
      <c r="A391" s="14"/>
      <c r="B391" s="236"/>
      <c r="C391" s="237"/>
      <c r="D391" s="224" t="s">
        <v>159</v>
      </c>
      <c r="E391" s="238" t="s">
        <v>19</v>
      </c>
      <c r="F391" s="239" t="s">
        <v>170</v>
      </c>
      <c r="G391" s="237"/>
      <c r="H391" s="240">
        <v>3</v>
      </c>
      <c r="I391" s="241"/>
      <c r="J391" s="237"/>
      <c r="K391" s="237"/>
      <c r="L391" s="242"/>
      <c r="M391" s="243"/>
      <c r="N391" s="244"/>
      <c r="O391" s="244"/>
      <c r="P391" s="244"/>
      <c r="Q391" s="244"/>
      <c r="R391" s="244"/>
      <c r="S391" s="244"/>
      <c r="T391" s="245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46" t="s">
        <v>159</v>
      </c>
      <c r="AU391" s="246" t="s">
        <v>82</v>
      </c>
      <c r="AV391" s="14" t="s">
        <v>82</v>
      </c>
      <c r="AW391" s="14" t="s">
        <v>33</v>
      </c>
      <c r="AX391" s="14" t="s">
        <v>72</v>
      </c>
      <c r="AY391" s="246" t="s">
        <v>146</v>
      </c>
    </row>
    <row r="392" s="15" customFormat="1">
      <c r="A392" s="15"/>
      <c r="B392" s="247"/>
      <c r="C392" s="248"/>
      <c r="D392" s="224" t="s">
        <v>159</v>
      </c>
      <c r="E392" s="249" t="s">
        <v>19</v>
      </c>
      <c r="F392" s="250" t="s">
        <v>162</v>
      </c>
      <c r="G392" s="248"/>
      <c r="H392" s="251">
        <v>3</v>
      </c>
      <c r="I392" s="252"/>
      <c r="J392" s="248"/>
      <c r="K392" s="248"/>
      <c r="L392" s="253"/>
      <c r="M392" s="254"/>
      <c r="N392" s="255"/>
      <c r="O392" s="255"/>
      <c r="P392" s="255"/>
      <c r="Q392" s="255"/>
      <c r="R392" s="255"/>
      <c r="S392" s="255"/>
      <c r="T392" s="256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T392" s="257" t="s">
        <v>159</v>
      </c>
      <c r="AU392" s="257" t="s">
        <v>82</v>
      </c>
      <c r="AV392" s="15" t="s">
        <v>153</v>
      </c>
      <c r="AW392" s="15" t="s">
        <v>33</v>
      </c>
      <c r="AX392" s="15" t="s">
        <v>80</v>
      </c>
      <c r="AY392" s="257" t="s">
        <v>146</v>
      </c>
    </row>
    <row r="393" s="2" customFormat="1" ht="16.5" customHeight="1">
      <c r="A393" s="39"/>
      <c r="B393" s="40"/>
      <c r="C393" s="258" t="s">
        <v>502</v>
      </c>
      <c r="D393" s="258" t="s">
        <v>228</v>
      </c>
      <c r="E393" s="259" t="s">
        <v>503</v>
      </c>
      <c r="F393" s="260" t="s">
        <v>504</v>
      </c>
      <c r="G393" s="261" t="s">
        <v>354</v>
      </c>
      <c r="H393" s="262">
        <v>2</v>
      </c>
      <c r="I393" s="263"/>
      <c r="J393" s="264">
        <f>ROUND(I393*H393,2)</f>
        <v>0</v>
      </c>
      <c r="K393" s="260" t="s">
        <v>152</v>
      </c>
      <c r="L393" s="265"/>
      <c r="M393" s="266" t="s">
        <v>19</v>
      </c>
      <c r="N393" s="267" t="s">
        <v>43</v>
      </c>
      <c r="O393" s="85"/>
      <c r="P393" s="215">
        <f>O393*H393</f>
        <v>0</v>
      </c>
      <c r="Q393" s="215">
        <v>0.0035000000000000001</v>
      </c>
      <c r="R393" s="215">
        <f>Q393*H393</f>
        <v>0.0070000000000000001</v>
      </c>
      <c r="S393" s="215">
        <v>0</v>
      </c>
      <c r="T393" s="216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17" t="s">
        <v>208</v>
      </c>
      <c r="AT393" s="217" t="s">
        <v>228</v>
      </c>
      <c r="AU393" s="217" t="s">
        <v>82</v>
      </c>
      <c r="AY393" s="18" t="s">
        <v>146</v>
      </c>
      <c r="BE393" s="218">
        <f>IF(N393="základní",J393,0)</f>
        <v>0</v>
      </c>
      <c r="BF393" s="218">
        <f>IF(N393="snížená",J393,0)</f>
        <v>0</v>
      </c>
      <c r="BG393" s="218">
        <f>IF(N393="zákl. přenesená",J393,0)</f>
        <v>0</v>
      </c>
      <c r="BH393" s="218">
        <f>IF(N393="sníž. přenesená",J393,0)</f>
        <v>0</v>
      </c>
      <c r="BI393" s="218">
        <f>IF(N393="nulová",J393,0)</f>
        <v>0</v>
      </c>
      <c r="BJ393" s="18" t="s">
        <v>80</v>
      </c>
      <c r="BK393" s="218">
        <f>ROUND(I393*H393,2)</f>
        <v>0</v>
      </c>
      <c r="BL393" s="18" t="s">
        <v>153</v>
      </c>
      <c r="BM393" s="217" t="s">
        <v>505</v>
      </c>
    </row>
    <row r="394" s="14" customFormat="1">
      <c r="A394" s="14"/>
      <c r="B394" s="236"/>
      <c r="C394" s="237"/>
      <c r="D394" s="224" t="s">
        <v>159</v>
      </c>
      <c r="E394" s="238" t="s">
        <v>19</v>
      </c>
      <c r="F394" s="239" t="s">
        <v>82</v>
      </c>
      <c r="G394" s="237"/>
      <c r="H394" s="240">
        <v>2</v>
      </c>
      <c r="I394" s="241"/>
      <c r="J394" s="237"/>
      <c r="K394" s="237"/>
      <c r="L394" s="242"/>
      <c r="M394" s="243"/>
      <c r="N394" s="244"/>
      <c r="O394" s="244"/>
      <c r="P394" s="244"/>
      <c r="Q394" s="244"/>
      <c r="R394" s="244"/>
      <c r="S394" s="244"/>
      <c r="T394" s="245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46" t="s">
        <v>159</v>
      </c>
      <c r="AU394" s="246" t="s">
        <v>82</v>
      </c>
      <c r="AV394" s="14" t="s">
        <v>82</v>
      </c>
      <c r="AW394" s="14" t="s">
        <v>33</v>
      </c>
      <c r="AX394" s="14" t="s">
        <v>72</v>
      </c>
      <c r="AY394" s="246" t="s">
        <v>146</v>
      </c>
    </row>
    <row r="395" s="15" customFormat="1">
      <c r="A395" s="15"/>
      <c r="B395" s="247"/>
      <c r="C395" s="248"/>
      <c r="D395" s="224" t="s">
        <v>159</v>
      </c>
      <c r="E395" s="249" t="s">
        <v>19</v>
      </c>
      <c r="F395" s="250" t="s">
        <v>162</v>
      </c>
      <c r="G395" s="248"/>
      <c r="H395" s="251">
        <v>2</v>
      </c>
      <c r="I395" s="252"/>
      <c r="J395" s="248"/>
      <c r="K395" s="248"/>
      <c r="L395" s="253"/>
      <c r="M395" s="254"/>
      <c r="N395" s="255"/>
      <c r="O395" s="255"/>
      <c r="P395" s="255"/>
      <c r="Q395" s="255"/>
      <c r="R395" s="255"/>
      <c r="S395" s="255"/>
      <c r="T395" s="256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T395" s="257" t="s">
        <v>159</v>
      </c>
      <c r="AU395" s="257" t="s">
        <v>82</v>
      </c>
      <c r="AV395" s="15" t="s">
        <v>153</v>
      </c>
      <c r="AW395" s="15" t="s">
        <v>33</v>
      </c>
      <c r="AX395" s="15" t="s">
        <v>80</v>
      </c>
      <c r="AY395" s="257" t="s">
        <v>146</v>
      </c>
    </row>
    <row r="396" s="2" customFormat="1" ht="16.5" customHeight="1">
      <c r="A396" s="39"/>
      <c r="B396" s="40"/>
      <c r="C396" s="258" t="s">
        <v>506</v>
      </c>
      <c r="D396" s="258" t="s">
        <v>228</v>
      </c>
      <c r="E396" s="259" t="s">
        <v>507</v>
      </c>
      <c r="F396" s="260" t="s">
        <v>508</v>
      </c>
      <c r="G396" s="261" t="s">
        <v>354</v>
      </c>
      <c r="H396" s="262">
        <v>4</v>
      </c>
      <c r="I396" s="263"/>
      <c r="J396" s="264">
        <f>ROUND(I396*H396,2)</f>
        <v>0</v>
      </c>
      <c r="K396" s="260" t="s">
        <v>152</v>
      </c>
      <c r="L396" s="265"/>
      <c r="M396" s="266" t="s">
        <v>19</v>
      </c>
      <c r="N396" s="267" t="s">
        <v>43</v>
      </c>
      <c r="O396" s="85"/>
      <c r="P396" s="215">
        <f>O396*H396</f>
        <v>0</v>
      </c>
      <c r="Q396" s="215">
        <v>0.00035</v>
      </c>
      <c r="R396" s="215">
        <f>Q396*H396</f>
        <v>0.0014</v>
      </c>
      <c r="S396" s="215">
        <v>0</v>
      </c>
      <c r="T396" s="216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17" t="s">
        <v>208</v>
      </c>
      <c r="AT396" s="217" t="s">
        <v>228</v>
      </c>
      <c r="AU396" s="217" t="s">
        <v>82</v>
      </c>
      <c r="AY396" s="18" t="s">
        <v>146</v>
      </c>
      <c r="BE396" s="218">
        <f>IF(N396="základní",J396,0)</f>
        <v>0</v>
      </c>
      <c r="BF396" s="218">
        <f>IF(N396="snížená",J396,0)</f>
        <v>0</v>
      </c>
      <c r="BG396" s="218">
        <f>IF(N396="zákl. přenesená",J396,0)</f>
        <v>0</v>
      </c>
      <c r="BH396" s="218">
        <f>IF(N396="sníž. přenesená",J396,0)</f>
        <v>0</v>
      </c>
      <c r="BI396" s="218">
        <f>IF(N396="nulová",J396,0)</f>
        <v>0</v>
      </c>
      <c r="BJ396" s="18" t="s">
        <v>80</v>
      </c>
      <c r="BK396" s="218">
        <f>ROUND(I396*H396,2)</f>
        <v>0</v>
      </c>
      <c r="BL396" s="18" t="s">
        <v>153</v>
      </c>
      <c r="BM396" s="217" t="s">
        <v>509</v>
      </c>
    </row>
    <row r="397" s="14" customFormat="1">
      <c r="A397" s="14"/>
      <c r="B397" s="236"/>
      <c r="C397" s="237"/>
      <c r="D397" s="224" t="s">
        <v>159</v>
      </c>
      <c r="E397" s="238" t="s">
        <v>19</v>
      </c>
      <c r="F397" s="239" t="s">
        <v>510</v>
      </c>
      <c r="G397" s="237"/>
      <c r="H397" s="240">
        <v>4</v>
      </c>
      <c r="I397" s="241"/>
      <c r="J397" s="237"/>
      <c r="K397" s="237"/>
      <c r="L397" s="242"/>
      <c r="M397" s="243"/>
      <c r="N397" s="244"/>
      <c r="O397" s="244"/>
      <c r="P397" s="244"/>
      <c r="Q397" s="244"/>
      <c r="R397" s="244"/>
      <c r="S397" s="244"/>
      <c r="T397" s="245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246" t="s">
        <v>159</v>
      </c>
      <c r="AU397" s="246" t="s">
        <v>82</v>
      </c>
      <c r="AV397" s="14" t="s">
        <v>82</v>
      </c>
      <c r="AW397" s="14" t="s">
        <v>33</v>
      </c>
      <c r="AX397" s="14" t="s">
        <v>72</v>
      </c>
      <c r="AY397" s="246" t="s">
        <v>146</v>
      </c>
    </row>
    <row r="398" s="15" customFormat="1">
      <c r="A398" s="15"/>
      <c r="B398" s="247"/>
      <c r="C398" s="248"/>
      <c r="D398" s="224" t="s">
        <v>159</v>
      </c>
      <c r="E398" s="249" t="s">
        <v>19</v>
      </c>
      <c r="F398" s="250" t="s">
        <v>162</v>
      </c>
      <c r="G398" s="248"/>
      <c r="H398" s="251">
        <v>4</v>
      </c>
      <c r="I398" s="252"/>
      <c r="J398" s="248"/>
      <c r="K398" s="248"/>
      <c r="L398" s="253"/>
      <c r="M398" s="254"/>
      <c r="N398" s="255"/>
      <c r="O398" s="255"/>
      <c r="P398" s="255"/>
      <c r="Q398" s="255"/>
      <c r="R398" s="255"/>
      <c r="S398" s="255"/>
      <c r="T398" s="256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T398" s="257" t="s">
        <v>159</v>
      </c>
      <c r="AU398" s="257" t="s">
        <v>82</v>
      </c>
      <c r="AV398" s="15" t="s">
        <v>153</v>
      </c>
      <c r="AW398" s="15" t="s">
        <v>33</v>
      </c>
      <c r="AX398" s="15" t="s">
        <v>80</v>
      </c>
      <c r="AY398" s="257" t="s">
        <v>146</v>
      </c>
    </row>
    <row r="399" s="2" customFormat="1" ht="16.5" customHeight="1">
      <c r="A399" s="39"/>
      <c r="B399" s="40"/>
      <c r="C399" s="206" t="s">
        <v>511</v>
      </c>
      <c r="D399" s="206" t="s">
        <v>148</v>
      </c>
      <c r="E399" s="207" t="s">
        <v>512</v>
      </c>
      <c r="F399" s="208" t="s">
        <v>513</v>
      </c>
      <c r="G399" s="209" t="s">
        <v>354</v>
      </c>
      <c r="H399" s="210">
        <v>3</v>
      </c>
      <c r="I399" s="211"/>
      <c r="J399" s="212">
        <f>ROUND(I399*H399,2)</f>
        <v>0</v>
      </c>
      <c r="K399" s="208" t="s">
        <v>152</v>
      </c>
      <c r="L399" s="45"/>
      <c r="M399" s="213" t="s">
        <v>19</v>
      </c>
      <c r="N399" s="214" t="s">
        <v>43</v>
      </c>
      <c r="O399" s="85"/>
      <c r="P399" s="215">
        <f>O399*H399</f>
        <v>0</v>
      </c>
      <c r="Q399" s="215">
        <v>0.11241</v>
      </c>
      <c r="R399" s="215">
        <f>Q399*H399</f>
        <v>0.33722999999999997</v>
      </c>
      <c r="S399" s="215">
        <v>0</v>
      </c>
      <c r="T399" s="216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17" t="s">
        <v>153</v>
      </c>
      <c r="AT399" s="217" t="s">
        <v>148</v>
      </c>
      <c r="AU399" s="217" t="s">
        <v>82</v>
      </c>
      <c r="AY399" s="18" t="s">
        <v>146</v>
      </c>
      <c r="BE399" s="218">
        <f>IF(N399="základní",J399,0)</f>
        <v>0</v>
      </c>
      <c r="BF399" s="218">
        <f>IF(N399="snížená",J399,0)</f>
        <v>0</v>
      </c>
      <c r="BG399" s="218">
        <f>IF(N399="zákl. přenesená",J399,0)</f>
        <v>0</v>
      </c>
      <c r="BH399" s="218">
        <f>IF(N399="sníž. přenesená",J399,0)</f>
        <v>0</v>
      </c>
      <c r="BI399" s="218">
        <f>IF(N399="nulová",J399,0)</f>
        <v>0</v>
      </c>
      <c r="BJ399" s="18" t="s">
        <v>80</v>
      </c>
      <c r="BK399" s="218">
        <f>ROUND(I399*H399,2)</f>
        <v>0</v>
      </c>
      <c r="BL399" s="18" t="s">
        <v>153</v>
      </c>
      <c r="BM399" s="217" t="s">
        <v>514</v>
      </c>
    </row>
    <row r="400" s="2" customFormat="1">
      <c r="A400" s="39"/>
      <c r="B400" s="40"/>
      <c r="C400" s="41"/>
      <c r="D400" s="219" t="s">
        <v>155</v>
      </c>
      <c r="E400" s="41"/>
      <c r="F400" s="220" t="s">
        <v>515</v>
      </c>
      <c r="G400" s="41"/>
      <c r="H400" s="41"/>
      <c r="I400" s="221"/>
      <c r="J400" s="41"/>
      <c r="K400" s="41"/>
      <c r="L400" s="45"/>
      <c r="M400" s="222"/>
      <c r="N400" s="223"/>
      <c r="O400" s="85"/>
      <c r="P400" s="85"/>
      <c r="Q400" s="85"/>
      <c r="R400" s="85"/>
      <c r="S400" s="85"/>
      <c r="T400" s="86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T400" s="18" t="s">
        <v>155</v>
      </c>
      <c r="AU400" s="18" t="s">
        <v>82</v>
      </c>
    </row>
    <row r="401" s="14" customFormat="1">
      <c r="A401" s="14"/>
      <c r="B401" s="236"/>
      <c r="C401" s="237"/>
      <c r="D401" s="224" t="s">
        <v>159</v>
      </c>
      <c r="E401" s="238" t="s">
        <v>19</v>
      </c>
      <c r="F401" s="239" t="s">
        <v>170</v>
      </c>
      <c r="G401" s="237"/>
      <c r="H401" s="240">
        <v>3</v>
      </c>
      <c r="I401" s="241"/>
      <c r="J401" s="237"/>
      <c r="K401" s="237"/>
      <c r="L401" s="242"/>
      <c r="M401" s="243"/>
      <c r="N401" s="244"/>
      <c r="O401" s="244"/>
      <c r="P401" s="244"/>
      <c r="Q401" s="244"/>
      <c r="R401" s="244"/>
      <c r="S401" s="244"/>
      <c r="T401" s="245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6" t="s">
        <v>159</v>
      </c>
      <c r="AU401" s="246" t="s">
        <v>82</v>
      </c>
      <c r="AV401" s="14" t="s">
        <v>82</v>
      </c>
      <c r="AW401" s="14" t="s">
        <v>33</v>
      </c>
      <c r="AX401" s="14" t="s">
        <v>72</v>
      </c>
      <c r="AY401" s="246" t="s">
        <v>146</v>
      </c>
    </row>
    <row r="402" s="15" customFormat="1">
      <c r="A402" s="15"/>
      <c r="B402" s="247"/>
      <c r="C402" s="248"/>
      <c r="D402" s="224" t="s">
        <v>159</v>
      </c>
      <c r="E402" s="249" t="s">
        <v>19</v>
      </c>
      <c r="F402" s="250" t="s">
        <v>162</v>
      </c>
      <c r="G402" s="248"/>
      <c r="H402" s="251">
        <v>3</v>
      </c>
      <c r="I402" s="252"/>
      <c r="J402" s="248"/>
      <c r="K402" s="248"/>
      <c r="L402" s="253"/>
      <c r="M402" s="254"/>
      <c r="N402" s="255"/>
      <c r="O402" s="255"/>
      <c r="P402" s="255"/>
      <c r="Q402" s="255"/>
      <c r="R402" s="255"/>
      <c r="S402" s="255"/>
      <c r="T402" s="256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57" t="s">
        <v>159</v>
      </c>
      <c r="AU402" s="257" t="s">
        <v>82</v>
      </c>
      <c r="AV402" s="15" t="s">
        <v>153</v>
      </c>
      <c r="AW402" s="15" t="s">
        <v>33</v>
      </c>
      <c r="AX402" s="15" t="s">
        <v>80</v>
      </c>
      <c r="AY402" s="257" t="s">
        <v>146</v>
      </c>
    </row>
    <row r="403" s="2" customFormat="1" ht="16.5" customHeight="1">
      <c r="A403" s="39"/>
      <c r="B403" s="40"/>
      <c r="C403" s="258" t="s">
        <v>516</v>
      </c>
      <c r="D403" s="258" t="s">
        <v>228</v>
      </c>
      <c r="E403" s="259" t="s">
        <v>517</v>
      </c>
      <c r="F403" s="260" t="s">
        <v>518</v>
      </c>
      <c r="G403" s="261" t="s">
        <v>354</v>
      </c>
      <c r="H403" s="262">
        <v>3</v>
      </c>
      <c r="I403" s="263"/>
      <c r="J403" s="264">
        <f>ROUND(I403*H403,2)</f>
        <v>0</v>
      </c>
      <c r="K403" s="260" t="s">
        <v>152</v>
      </c>
      <c r="L403" s="265"/>
      <c r="M403" s="266" t="s">
        <v>19</v>
      </c>
      <c r="N403" s="267" t="s">
        <v>43</v>
      </c>
      <c r="O403" s="85"/>
      <c r="P403" s="215">
        <f>O403*H403</f>
        <v>0</v>
      </c>
      <c r="Q403" s="215">
        <v>0.0061000000000000004</v>
      </c>
      <c r="R403" s="215">
        <f>Q403*H403</f>
        <v>0.0183</v>
      </c>
      <c r="S403" s="215">
        <v>0</v>
      </c>
      <c r="T403" s="216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17" t="s">
        <v>208</v>
      </c>
      <c r="AT403" s="217" t="s">
        <v>228</v>
      </c>
      <c r="AU403" s="217" t="s">
        <v>82</v>
      </c>
      <c r="AY403" s="18" t="s">
        <v>146</v>
      </c>
      <c r="BE403" s="218">
        <f>IF(N403="základní",J403,0)</f>
        <v>0</v>
      </c>
      <c r="BF403" s="218">
        <f>IF(N403="snížená",J403,0)</f>
        <v>0</v>
      </c>
      <c r="BG403" s="218">
        <f>IF(N403="zákl. přenesená",J403,0)</f>
        <v>0</v>
      </c>
      <c r="BH403" s="218">
        <f>IF(N403="sníž. přenesená",J403,0)</f>
        <v>0</v>
      </c>
      <c r="BI403" s="218">
        <f>IF(N403="nulová",J403,0)</f>
        <v>0</v>
      </c>
      <c r="BJ403" s="18" t="s">
        <v>80</v>
      </c>
      <c r="BK403" s="218">
        <f>ROUND(I403*H403,2)</f>
        <v>0</v>
      </c>
      <c r="BL403" s="18" t="s">
        <v>153</v>
      </c>
      <c r="BM403" s="217" t="s">
        <v>519</v>
      </c>
    </row>
    <row r="404" s="14" customFormat="1">
      <c r="A404" s="14"/>
      <c r="B404" s="236"/>
      <c r="C404" s="237"/>
      <c r="D404" s="224" t="s">
        <v>159</v>
      </c>
      <c r="E404" s="238" t="s">
        <v>19</v>
      </c>
      <c r="F404" s="239" t="s">
        <v>170</v>
      </c>
      <c r="G404" s="237"/>
      <c r="H404" s="240">
        <v>3</v>
      </c>
      <c r="I404" s="241"/>
      <c r="J404" s="237"/>
      <c r="K404" s="237"/>
      <c r="L404" s="242"/>
      <c r="M404" s="243"/>
      <c r="N404" s="244"/>
      <c r="O404" s="244"/>
      <c r="P404" s="244"/>
      <c r="Q404" s="244"/>
      <c r="R404" s="244"/>
      <c r="S404" s="244"/>
      <c r="T404" s="245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6" t="s">
        <v>159</v>
      </c>
      <c r="AU404" s="246" t="s">
        <v>82</v>
      </c>
      <c r="AV404" s="14" t="s">
        <v>82</v>
      </c>
      <c r="AW404" s="14" t="s">
        <v>33</v>
      </c>
      <c r="AX404" s="14" t="s">
        <v>72</v>
      </c>
      <c r="AY404" s="246" t="s">
        <v>146</v>
      </c>
    </row>
    <row r="405" s="15" customFormat="1">
      <c r="A405" s="15"/>
      <c r="B405" s="247"/>
      <c r="C405" s="248"/>
      <c r="D405" s="224" t="s">
        <v>159</v>
      </c>
      <c r="E405" s="249" t="s">
        <v>19</v>
      </c>
      <c r="F405" s="250" t="s">
        <v>162</v>
      </c>
      <c r="G405" s="248"/>
      <c r="H405" s="251">
        <v>3</v>
      </c>
      <c r="I405" s="252"/>
      <c r="J405" s="248"/>
      <c r="K405" s="248"/>
      <c r="L405" s="253"/>
      <c r="M405" s="254"/>
      <c r="N405" s="255"/>
      <c r="O405" s="255"/>
      <c r="P405" s="255"/>
      <c r="Q405" s="255"/>
      <c r="R405" s="255"/>
      <c r="S405" s="255"/>
      <c r="T405" s="256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57" t="s">
        <v>159</v>
      </c>
      <c r="AU405" s="257" t="s">
        <v>82</v>
      </c>
      <c r="AV405" s="15" t="s">
        <v>153</v>
      </c>
      <c r="AW405" s="15" t="s">
        <v>33</v>
      </c>
      <c r="AX405" s="15" t="s">
        <v>80</v>
      </c>
      <c r="AY405" s="257" t="s">
        <v>146</v>
      </c>
    </row>
    <row r="406" s="2" customFormat="1" ht="16.5" customHeight="1">
      <c r="A406" s="39"/>
      <c r="B406" s="40"/>
      <c r="C406" s="258" t="s">
        <v>520</v>
      </c>
      <c r="D406" s="258" t="s">
        <v>228</v>
      </c>
      <c r="E406" s="259" t="s">
        <v>521</v>
      </c>
      <c r="F406" s="260" t="s">
        <v>522</v>
      </c>
      <c r="G406" s="261" t="s">
        <v>354</v>
      </c>
      <c r="H406" s="262">
        <v>3</v>
      </c>
      <c r="I406" s="263"/>
      <c r="J406" s="264">
        <f>ROUND(I406*H406,2)</f>
        <v>0</v>
      </c>
      <c r="K406" s="260" t="s">
        <v>152</v>
      </c>
      <c r="L406" s="265"/>
      <c r="M406" s="266" t="s">
        <v>19</v>
      </c>
      <c r="N406" s="267" t="s">
        <v>43</v>
      </c>
      <c r="O406" s="85"/>
      <c r="P406" s="215">
        <f>O406*H406</f>
        <v>0</v>
      </c>
      <c r="Q406" s="215">
        <v>0.0030000000000000001</v>
      </c>
      <c r="R406" s="215">
        <f>Q406*H406</f>
        <v>0.0090000000000000011</v>
      </c>
      <c r="S406" s="215">
        <v>0</v>
      </c>
      <c r="T406" s="216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17" t="s">
        <v>208</v>
      </c>
      <c r="AT406" s="217" t="s">
        <v>228</v>
      </c>
      <c r="AU406" s="217" t="s">
        <v>82</v>
      </c>
      <c r="AY406" s="18" t="s">
        <v>146</v>
      </c>
      <c r="BE406" s="218">
        <f>IF(N406="základní",J406,0)</f>
        <v>0</v>
      </c>
      <c r="BF406" s="218">
        <f>IF(N406="snížená",J406,0)</f>
        <v>0</v>
      </c>
      <c r="BG406" s="218">
        <f>IF(N406="zákl. přenesená",J406,0)</f>
        <v>0</v>
      </c>
      <c r="BH406" s="218">
        <f>IF(N406="sníž. přenesená",J406,0)</f>
        <v>0</v>
      </c>
      <c r="BI406" s="218">
        <f>IF(N406="nulová",J406,0)</f>
        <v>0</v>
      </c>
      <c r="BJ406" s="18" t="s">
        <v>80</v>
      </c>
      <c r="BK406" s="218">
        <f>ROUND(I406*H406,2)</f>
        <v>0</v>
      </c>
      <c r="BL406" s="18" t="s">
        <v>153</v>
      </c>
      <c r="BM406" s="217" t="s">
        <v>523</v>
      </c>
    </row>
    <row r="407" s="14" customFormat="1">
      <c r="A407" s="14"/>
      <c r="B407" s="236"/>
      <c r="C407" s="237"/>
      <c r="D407" s="224" t="s">
        <v>159</v>
      </c>
      <c r="E407" s="238" t="s">
        <v>19</v>
      </c>
      <c r="F407" s="239" t="s">
        <v>170</v>
      </c>
      <c r="G407" s="237"/>
      <c r="H407" s="240">
        <v>3</v>
      </c>
      <c r="I407" s="241"/>
      <c r="J407" s="237"/>
      <c r="K407" s="237"/>
      <c r="L407" s="242"/>
      <c r="M407" s="243"/>
      <c r="N407" s="244"/>
      <c r="O407" s="244"/>
      <c r="P407" s="244"/>
      <c r="Q407" s="244"/>
      <c r="R407" s="244"/>
      <c r="S407" s="244"/>
      <c r="T407" s="245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46" t="s">
        <v>159</v>
      </c>
      <c r="AU407" s="246" t="s">
        <v>82</v>
      </c>
      <c r="AV407" s="14" t="s">
        <v>82</v>
      </c>
      <c r="AW407" s="14" t="s">
        <v>33</v>
      </c>
      <c r="AX407" s="14" t="s">
        <v>72</v>
      </c>
      <c r="AY407" s="246" t="s">
        <v>146</v>
      </c>
    </row>
    <row r="408" s="15" customFormat="1">
      <c r="A408" s="15"/>
      <c r="B408" s="247"/>
      <c r="C408" s="248"/>
      <c r="D408" s="224" t="s">
        <v>159</v>
      </c>
      <c r="E408" s="249" t="s">
        <v>19</v>
      </c>
      <c r="F408" s="250" t="s">
        <v>162</v>
      </c>
      <c r="G408" s="248"/>
      <c r="H408" s="251">
        <v>3</v>
      </c>
      <c r="I408" s="252"/>
      <c r="J408" s="248"/>
      <c r="K408" s="248"/>
      <c r="L408" s="253"/>
      <c r="M408" s="254"/>
      <c r="N408" s="255"/>
      <c r="O408" s="255"/>
      <c r="P408" s="255"/>
      <c r="Q408" s="255"/>
      <c r="R408" s="255"/>
      <c r="S408" s="255"/>
      <c r="T408" s="256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T408" s="257" t="s">
        <v>159</v>
      </c>
      <c r="AU408" s="257" t="s">
        <v>82</v>
      </c>
      <c r="AV408" s="15" t="s">
        <v>153</v>
      </c>
      <c r="AW408" s="15" t="s">
        <v>33</v>
      </c>
      <c r="AX408" s="15" t="s">
        <v>80</v>
      </c>
      <c r="AY408" s="257" t="s">
        <v>146</v>
      </c>
    </row>
    <row r="409" s="2" customFormat="1" ht="16.5" customHeight="1">
      <c r="A409" s="39"/>
      <c r="B409" s="40"/>
      <c r="C409" s="258" t="s">
        <v>524</v>
      </c>
      <c r="D409" s="258" t="s">
        <v>228</v>
      </c>
      <c r="E409" s="259" t="s">
        <v>525</v>
      </c>
      <c r="F409" s="260" t="s">
        <v>526</v>
      </c>
      <c r="G409" s="261" t="s">
        <v>354</v>
      </c>
      <c r="H409" s="262">
        <v>3</v>
      </c>
      <c r="I409" s="263"/>
      <c r="J409" s="264">
        <f>ROUND(I409*H409,2)</f>
        <v>0</v>
      </c>
      <c r="K409" s="260" t="s">
        <v>152</v>
      </c>
      <c r="L409" s="265"/>
      <c r="M409" s="266" t="s">
        <v>19</v>
      </c>
      <c r="N409" s="267" t="s">
        <v>43</v>
      </c>
      <c r="O409" s="85"/>
      <c r="P409" s="215">
        <f>O409*H409</f>
        <v>0</v>
      </c>
      <c r="Q409" s="215">
        <v>0.00010000000000000001</v>
      </c>
      <c r="R409" s="215">
        <f>Q409*H409</f>
        <v>0.00030000000000000003</v>
      </c>
      <c r="S409" s="215">
        <v>0</v>
      </c>
      <c r="T409" s="216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17" t="s">
        <v>208</v>
      </c>
      <c r="AT409" s="217" t="s">
        <v>228</v>
      </c>
      <c r="AU409" s="217" t="s">
        <v>82</v>
      </c>
      <c r="AY409" s="18" t="s">
        <v>146</v>
      </c>
      <c r="BE409" s="218">
        <f>IF(N409="základní",J409,0)</f>
        <v>0</v>
      </c>
      <c r="BF409" s="218">
        <f>IF(N409="snížená",J409,0)</f>
        <v>0</v>
      </c>
      <c r="BG409" s="218">
        <f>IF(N409="zákl. přenesená",J409,0)</f>
        <v>0</v>
      </c>
      <c r="BH409" s="218">
        <f>IF(N409="sníž. přenesená",J409,0)</f>
        <v>0</v>
      </c>
      <c r="BI409" s="218">
        <f>IF(N409="nulová",J409,0)</f>
        <v>0</v>
      </c>
      <c r="BJ409" s="18" t="s">
        <v>80</v>
      </c>
      <c r="BK409" s="218">
        <f>ROUND(I409*H409,2)</f>
        <v>0</v>
      </c>
      <c r="BL409" s="18" t="s">
        <v>153</v>
      </c>
      <c r="BM409" s="217" t="s">
        <v>527</v>
      </c>
    </row>
    <row r="410" s="14" customFormat="1">
      <c r="A410" s="14"/>
      <c r="B410" s="236"/>
      <c r="C410" s="237"/>
      <c r="D410" s="224" t="s">
        <v>159</v>
      </c>
      <c r="E410" s="238" t="s">
        <v>19</v>
      </c>
      <c r="F410" s="239" t="s">
        <v>170</v>
      </c>
      <c r="G410" s="237"/>
      <c r="H410" s="240">
        <v>3</v>
      </c>
      <c r="I410" s="241"/>
      <c r="J410" s="237"/>
      <c r="K410" s="237"/>
      <c r="L410" s="242"/>
      <c r="M410" s="243"/>
      <c r="N410" s="244"/>
      <c r="O410" s="244"/>
      <c r="P410" s="244"/>
      <c r="Q410" s="244"/>
      <c r="R410" s="244"/>
      <c r="S410" s="244"/>
      <c r="T410" s="245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6" t="s">
        <v>159</v>
      </c>
      <c r="AU410" s="246" t="s">
        <v>82</v>
      </c>
      <c r="AV410" s="14" t="s">
        <v>82</v>
      </c>
      <c r="AW410" s="14" t="s">
        <v>33</v>
      </c>
      <c r="AX410" s="14" t="s">
        <v>72</v>
      </c>
      <c r="AY410" s="246" t="s">
        <v>146</v>
      </c>
    </row>
    <row r="411" s="15" customFormat="1">
      <c r="A411" s="15"/>
      <c r="B411" s="247"/>
      <c r="C411" s="248"/>
      <c r="D411" s="224" t="s">
        <v>159</v>
      </c>
      <c r="E411" s="249" t="s">
        <v>19</v>
      </c>
      <c r="F411" s="250" t="s">
        <v>162</v>
      </c>
      <c r="G411" s="248"/>
      <c r="H411" s="251">
        <v>3</v>
      </c>
      <c r="I411" s="252"/>
      <c r="J411" s="248"/>
      <c r="K411" s="248"/>
      <c r="L411" s="253"/>
      <c r="M411" s="254"/>
      <c r="N411" s="255"/>
      <c r="O411" s="255"/>
      <c r="P411" s="255"/>
      <c r="Q411" s="255"/>
      <c r="R411" s="255"/>
      <c r="S411" s="255"/>
      <c r="T411" s="256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57" t="s">
        <v>159</v>
      </c>
      <c r="AU411" s="257" t="s">
        <v>82</v>
      </c>
      <c r="AV411" s="15" t="s">
        <v>153</v>
      </c>
      <c r="AW411" s="15" t="s">
        <v>33</v>
      </c>
      <c r="AX411" s="15" t="s">
        <v>80</v>
      </c>
      <c r="AY411" s="257" t="s">
        <v>146</v>
      </c>
    </row>
    <row r="412" s="2" customFormat="1" ht="16.5" customHeight="1">
      <c r="A412" s="39"/>
      <c r="B412" s="40"/>
      <c r="C412" s="206" t="s">
        <v>528</v>
      </c>
      <c r="D412" s="206" t="s">
        <v>148</v>
      </c>
      <c r="E412" s="207" t="s">
        <v>529</v>
      </c>
      <c r="F412" s="208" t="s">
        <v>530</v>
      </c>
      <c r="G412" s="209" t="s">
        <v>179</v>
      </c>
      <c r="H412" s="210">
        <v>150</v>
      </c>
      <c r="I412" s="211"/>
      <c r="J412" s="212">
        <f>ROUND(I412*H412,2)</f>
        <v>0</v>
      </c>
      <c r="K412" s="208" t="s">
        <v>152</v>
      </c>
      <c r="L412" s="45"/>
      <c r="M412" s="213" t="s">
        <v>19</v>
      </c>
      <c r="N412" s="214" t="s">
        <v>43</v>
      </c>
      <c r="O412" s="85"/>
      <c r="P412" s="215">
        <f>O412*H412</f>
        <v>0</v>
      </c>
      <c r="Q412" s="215">
        <v>0.00010000000000000001</v>
      </c>
      <c r="R412" s="215">
        <f>Q412*H412</f>
        <v>0.015000000000000001</v>
      </c>
      <c r="S412" s="215">
        <v>0</v>
      </c>
      <c r="T412" s="216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17" t="s">
        <v>153</v>
      </c>
      <c r="AT412" s="217" t="s">
        <v>148</v>
      </c>
      <c r="AU412" s="217" t="s">
        <v>82</v>
      </c>
      <c r="AY412" s="18" t="s">
        <v>146</v>
      </c>
      <c r="BE412" s="218">
        <f>IF(N412="základní",J412,0)</f>
        <v>0</v>
      </c>
      <c r="BF412" s="218">
        <f>IF(N412="snížená",J412,0)</f>
        <v>0</v>
      </c>
      <c r="BG412" s="218">
        <f>IF(N412="zákl. přenesená",J412,0)</f>
        <v>0</v>
      </c>
      <c r="BH412" s="218">
        <f>IF(N412="sníž. přenesená",J412,0)</f>
        <v>0</v>
      </c>
      <c r="BI412" s="218">
        <f>IF(N412="nulová",J412,0)</f>
        <v>0</v>
      </c>
      <c r="BJ412" s="18" t="s">
        <v>80</v>
      </c>
      <c r="BK412" s="218">
        <f>ROUND(I412*H412,2)</f>
        <v>0</v>
      </c>
      <c r="BL412" s="18" t="s">
        <v>153</v>
      </c>
      <c r="BM412" s="217" t="s">
        <v>531</v>
      </c>
    </row>
    <row r="413" s="2" customFormat="1">
      <c r="A413" s="39"/>
      <c r="B413" s="40"/>
      <c r="C413" s="41"/>
      <c r="D413" s="219" t="s">
        <v>155</v>
      </c>
      <c r="E413" s="41"/>
      <c r="F413" s="220" t="s">
        <v>532</v>
      </c>
      <c r="G413" s="41"/>
      <c r="H413" s="41"/>
      <c r="I413" s="221"/>
      <c r="J413" s="41"/>
      <c r="K413" s="41"/>
      <c r="L413" s="45"/>
      <c r="M413" s="222"/>
      <c r="N413" s="223"/>
      <c r="O413" s="85"/>
      <c r="P413" s="85"/>
      <c r="Q413" s="85"/>
      <c r="R413" s="85"/>
      <c r="S413" s="85"/>
      <c r="T413" s="86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8" t="s">
        <v>155</v>
      </c>
      <c r="AU413" s="18" t="s">
        <v>82</v>
      </c>
    </row>
    <row r="414" s="14" customFormat="1">
      <c r="A414" s="14"/>
      <c r="B414" s="236"/>
      <c r="C414" s="237"/>
      <c r="D414" s="224" t="s">
        <v>159</v>
      </c>
      <c r="E414" s="238" t="s">
        <v>19</v>
      </c>
      <c r="F414" s="239" t="s">
        <v>533</v>
      </c>
      <c r="G414" s="237"/>
      <c r="H414" s="240">
        <v>150</v>
      </c>
      <c r="I414" s="241"/>
      <c r="J414" s="237"/>
      <c r="K414" s="237"/>
      <c r="L414" s="242"/>
      <c r="M414" s="243"/>
      <c r="N414" s="244"/>
      <c r="O414" s="244"/>
      <c r="P414" s="244"/>
      <c r="Q414" s="244"/>
      <c r="R414" s="244"/>
      <c r="S414" s="244"/>
      <c r="T414" s="245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6" t="s">
        <v>159</v>
      </c>
      <c r="AU414" s="246" t="s">
        <v>82</v>
      </c>
      <c r="AV414" s="14" t="s">
        <v>82</v>
      </c>
      <c r="AW414" s="14" t="s">
        <v>33</v>
      </c>
      <c r="AX414" s="14" t="s">
        <v>72</v>
      </c>
      <c r="AY414" s="246" t="s">
        <v>146</v>
      </c>
    </row>
    <row r="415" s="15" customFormat="1">
      <c r="A415" s="15"/>
      <c r="B415" s="247"/>
      <c r="C415" s="248"/>
      <c r="D415" s="224" t="s">
        <v>159</v>
      </c>
      <c r="E415" s="249" t="s">
        <v>19</v>
      </c>
      <c r="F415" s="250" t="s">
        <v>162</v>
      </c>
      <c r="G415" s="248"/>
      <c r="H415" s="251">
        <v>150</v>
      </c>
      <c r="I415" s="252"/>
      <c r="J415" s="248"/>
      <c r="K415" s="248"/>
      <c r="L415" s="253"/>
      <c r="M415" s="254"/>
      <c r="N415" s="255"/>
      <c r="O415" s="255"/>
      <c r="P415" s="255"/>
      <c r="Q415" s="255"/>
      <c r="R415" s="255"/>
      <c r="S415" s="255"/>
      <c r="T415" s="256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T415" s="257" t="s">
        <v>159</v>
      </c>
      <c r="AU415" s="257" t="s">
        <v>82</v>
      </c>
      <c r="AV415" s="15" t="s">
        <v>153</v>
      </c>
      <c r="AW415" s="15" t="s">
        <v>33</v>
      </c>
      <c r="AX415" s="15" t="s">
        <v>80</v>
      </c>
      <c r="AY415" s="257" t="s">
        <v>146</v>
      </c>
    </row>
    <row r="416" s="2" customFormat="1" ht="21.75" customHeight="1">
      <c r="A416" s="39"/>
      <c r="B416" s="40"/>
      <c r="C416" s="206" t="s">
        <v>534</v>
      </c>
      <c r="D416" s="206" t="s">
        <v>148</v>
      </c>
      <c r="E416" s="207" t="s">
        <v>535</v>
      </c>
      <c r="F416" s="208" t="s">
        <v>536</v>
      </c>
      <c r="G416" s="209" t="s">
        <v>179</v>
      </c>
      <c r="H416" s="210">
        <v>150</v>
      </c>
      <c r="I416" s="211"/>
      <c r="J416" s="212">
        <f>ROUND(I416*H416,2)</f>
        <v>0</v>
      </c>
      <c r="K416" s="208" t="s">
        <v>152</v>
      </c>
      <c r="L416" s="45"/>
      <c r="M416" s="213" t="s">
        <v>19</v>
      </c>
      <c r="N416" s="214" t="s">
        <v>43</v>
      </c>
      <c r="O416" s="85"/>
      <c r="P416" s="215">
        <f>O416*H416</f>
        <v>0</v>
      </c>
      <c r="Q416" s="215">
        <v>0.00038000000000000002</v>
      </c>
      <c r="R416" s="215">
        <f>Q416*H416</f>
        <v>0.057000000000000002</v>
      </c>
      <c r="S416" s="215">
        <v>0</v>
      </c>
      <c r="T416" s="216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17" t="s">
        <v>153</v>
      </c>
      <c r="AT416" s="217" t="s">
        <v>148</v>
      </c>
      <c r="AU416" s="217" t="s">
        <v>82</v>
      </c>
      <c r="AY416" s="18" t="s">
        <v>146</v>
      </c>
      <c r="BE416" s="218">
        <f>IF(N416="základní",J416,0)</f>
        <v>0</v>
      </c>
      <c r="BF416" s="218">
        <f>IF(N416="snížená",J416,0)</f>
        <v>0</v>
      </c>
      <c r="BG416" s="218">
        <f>IF(N416="zákl. přenesená",J416,0)</f>
        <v>0</v>
      </c>
      <c r="BH416" s="218">
        <f>IF(N416="sníž. přenesená",J416,0)</f>
        <v>0</v>
      </c>
      <c r="BI416" s="218">
        <f>IF(N416="nulová",J416,0)</f>
        <v>0</v>
      </c>
      <c r="BJ416" s="18" t="s">
        <v>80</v>
      </c>
      <c r="BK416" s="218">
        <f>ROUND(I416*H416,2)</f>
        <v>0</v>
      </c>
      <c r="BL416" s="18" t="s">
        <v>153</v>
      </c>
      <c r="BM416" s="217" t="s">
        <v>537</v>
      </c>
    </row>
    <row r="417" s="2" customFormat="1">
      <c r="A417" s="39"/>
      <c r="B417" s="40"/>
      <c r="C417" s="41"/>
      <c r="D417" s="219" t="s">
        <v>155</v>
      </c>
      <c r="E417" s="41"/>
      <c r="F417" s="220" t="s">
        <v>538</v>
      </c>
      <c r="G417" s="41"/>
      <c r="H417" s="41"/>
      <c r="I417" s="221"/>
      <c r="J417" s="41"/>
      <c r="K417" s="41"/>
      <c r="L417" s="45"/>
      <c r="M417" s="222"/>
      <c r="N417" s="223"/>
      <c r="O417" s="85"/>
      <c r="P417" s="85"/>
      <c r="Q417" s="85"/>
      <c r="R417" s="85"/>
      <c r="S417" s="85"/>
      <c r="T417" s="86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T417" s="18" t="s">
        <v>155</v>
      </c>
      <c r="AU417" s="18" t="s">
        <v>82</v>
      </c>
    </row>
    <row r="418" s="14" customFormat="1">
      <c r="A418" s="14"/>
      <c r="B418" s="236"/>
      <c r="C418" s="237"/>
      <c r="D418" s="224" t="s">
        <v>159</v>
      </c>
      <c r="E418" s="238" t="s">
        <v>19</v>
      </c>
      <c r="F418" s="239" t="s">
        <v>533</v>
      </c>
      <c r="G418" s="237"/>
      <c r="H418" s="240">
        <v>150</v>
      </c>
      <c r="I418" s="241"/>
      <c r="J418" s="237"/>
      <c r="K418" s="237"/>
      <c r="L418" s="242"/>
      <c r="M418" s="243"/>
      <c r="N418" s="244"/>
      <c r="O418" s="244"/>
      <c r="P418" s="244"/>
      <c r="Q418" s="244"/>
      <c r="R418" s="244"/>
      <c r="S418" s="244"/>
      <c r="T418" s="245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6" t="s">
        <v>159</v>
      </c>
      <c r="AU418" s="246" t="s">
        <v>82</v>
      </c>
      <c r="AV418" s="14" t="s">
        <v>82</v>
      </c>
      <c r="AW418" s="14" t="s">
        <v>33</v>
      </c>
      <c r="AX418" s="14" t="s">
        <v>72</v>
      </c>
      <c r="AY418" s="246" t="s">
        <v>146</v>
      </c>
    </row>
    <row r="419" s="15" customFormat="1">
      <c r="A419" s="15"/>
      <c r="B419" s="247"/>
      <c r="C419" s="248"/>
      <c r="D419" s="224" t="s">
        <v>159</v>
      </c>
      <c r="E419" s="249" t="s">
        <v>19</v>
      </c>
      <c r="F419" s="250" t="s">
        <v>162</v>
      </c>
      <c r="G419" s="248"/>
      <c r="H419" s="251">
        <v>150</v>
      </c>
      <c r="I419" s="252"/>
      <c r="J419" s="248"/>
      <c r="K419" s="248"/>
      <c r="L419" s="253"/>
      <c r="M419" s="254"/>
      <c r="N419" s="255"/>
      <c r="O419" s="255"/>
      <c r="P419" s="255"/>
      <c r="Q419" s="255"/>
      <c r="R419" s="255"/>
      <c r="S419" s="255"/>
      <c r="T419" s="256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T419" s="257" t="s">
        <v>159</v>
      </c>
      <c r="AU419" s="257" t="s">
        <v>82</v>
      </c>
      <c r="AV419" s="15" t="s">
        <v>153</v>
      </c>
      <c r="AW419" s="15" t="s">
        <v>33</v>
      </c>
      <c r="AX419" s="15" t="s">
        <v>80</v>
      </c>
      <c r="AY419" s="257" t="s">
        <v>146</v>
      </c>
    </row>
    <row r="420" s="2" customFormat="1" ht="37.8" customHeight="1">
      <c r="A420" s="39"/>
      <c r="B420" s="40"/>
      <c r="C420" s="206" t="s">
        <v>539</v>
      </c>
      <c r="D420" s="206" t="s">
        <v>148</v>
      </c>
      <c r="E420" s="207" t="s">
        <v>540</v>
      </c>
      <c r="F420" s="208" t="s">
        <v>541</v>
      </c>
      <c r="G420" s="209" t="s">
        <v>179</v>
      </c>
      <c r="H420" s="210">
        <v>372</v>
      </c>
      <c r="I420" s="211"/>
      <c r="J420" s="212">
        <f>ROUND(I420*H420,2)</f>
        <v>0</v>
      </c>
      <c r="K420" s="208" t="s">
        <v>152</v>
      </c>
      <c r="L420" s="45"/>
      <c r="M420" s="213" t="s">
        <v>19</v>
      </c>
      <c r="N420" s="214" t="s">
        <v>43</v>
      </c>
      <c r="O420" s="85"/>
      <c r="P420" s="215">
        <f>O420*H420</f>
        <v>0</v>
      </c>
      <c r="Q420" s="215">
        <v>0</v>
      </c>
      <c r="R420" s="215">
        <f>Q420*H420</f>
        <v>0</v>
      </c>
      <c r="S420" s="215">
        <v>0</v>
      </c>
      <c r="T420" s="216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17" t="s">
        <v>153</v>
      </c>
      <c r="AT420" s="217" t="s">
        <v>148</v>
      </c>
      <c r="AU420" s="217" t="s">
        <v>82</v>
      </c>
      <c r="AY420" s="18" t="s">
        <v>146</v>
      </c>
      <c r="BE420" s="218">
        <f>IF(N420="základní",J420,0)</f>
        <v>0</v>
      </c>
      <c r="BF420" s="218">
        <f>IF(N420="snížená",J420,0)</f>
        <v>0</v>
      </c>
      <c r="BG420" s="218">
        <f>IF(N420="zákl. přenesená",J420,0)</f>
        <v>0</v>
      </c>
      <c r="BH420" s="218">
        <f>IF(N420="sníž. přenesená",J420,0)</f>
        <v>0</v>
      </c>
      <c r="BI420" s="218">
        <f>IF(N420="nulová",J420,0)</f>
        <v>0</v>
      </c>
      <c r="BJ420" s="18" t="s">
        <v>80</v>
      </c>
      <c r="BK420" s="218">
        <f>ROUND(I420*H420,2)</f>
        <v>0</v>
      </c>
      <c r="BL420" s="18" t="s">
        <v>153</v>
      </c>
      <c r="BM420" s="217" t="s">
        <v>542</v>
      </c>
    </row>
    <row r="421" s="2" customFormat="1">
      <c r="A421" s="39"/>
      <c r="B421" s="40"/>
      <c r="C421" s="41"/>
      <c r="D421" s="219" t="s">
        <v>155</v>
      </c>
      <c r="E421" s="41"/>
      <c r="F421" s="220" t="s">
        <v>543</v>
      </c>
      <c r="G421" s="41"/>
      <c r="H421" s="41"/>
      <c r="I421" s="221"/>
      <c r="J421" s="41"/>
      <c r="K421" s="41"/>
      <c r="L421" s="45"/>
      <c r="M421" s="222"/>
      <c r="N421" s="223"/>
      <c r="O421" s="85"/>
      <c r="P421" s="85"/>
      <c r="Q421" s="85"/>
      <c r="R421" s="85"/>
      <c r="S421" s="85"/>
      <c r="T421" s="86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T421" s="18" t="s">
        <v>155</v>
      </c>
      <c r="AU421" s="18" t="s">
        <v>82</v>
      </c>
    </row>
    <row r="422" s="13" customFormat="1">
      <c r="A422" s="13"/>
      <c r="B422" s="226"/>
      <c r="C422" s="227"/>
      <c r="D422" s="224" t="s">
        <v>159</v>
      </c>
      <c r="E422" s="228" t="s">
        <v>19</v>
      </c>
      <c r="F422" s="229" t="s">
        <v>183</v>
      </c>
      <c r="G422" s="227"/>
      <c r="H422" s="228" t="s">
        <v>19</v>
      </c>
      <c r="I422" s="230"/>
      <c r="J422" s="227"/>
      <c r="K422" s="227"/>
      <c r="L422" s="231"/>
      <c r="M422" s="232"/>
      <c r="N422" s="233"/>
      <c r="O422" s="233"/>
      <c r="P422" s="233"/>
      <c r="Q422" s="233"/>
      <c r="R422" s="233"/>
      <c r="S422" s="233"/>
      <c r="T422" s="234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5" t="s">
        <v>159</v>
      </c>
      <c r="AU422" s="235" t="s">
        <v>82</v>
      </c>
      <c r="AV422" s="13" t="s">
        <v>80</v>
      </c>
      <c r="AW422" s="13" t="s">
        <v>33</v>
      </c>
      <c r="AX422" s="13" t="s">
        <v>72</v>
      </c>
      <c r="AY422" s="235" t="s">
        <v>146</v>
      </c>
    </row>
    <row r="423" s="14" customFormat="1">
      <c r="A423" s="14"/>
      <c r="B423" s="236"/>
      <c r="C423" s="237"/>
      <c r="D423" s="224" t="s">
        <v>159</v>
      </c>
      <c r="E423" s="238" t="s">
        <v>19</v>
      </c>
      <c r="F423" s="239" t="s">
        <v>184</v>
      </c>
      <c r="G423" s="237"/>
      <c r="H423" s="240">
        <v>372</v>
      </c>
      <c r="I423" s="241"/>
      <c r="J423" s="237"/>
      <c r="K423" s="237"/>
      <c r="L423" s="242"/>
      <c r="M423" s="243"/>
      <c r="N423" s="244"/>
      <c r="O423" s="244"/>
      <c r="P423" s="244"/>
      <c r="Q423" s="244"/>
      <c r="R423" s="244"/>
      <c r="S423" s="244"/>
      <c r="T423" s="245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46" t="s">
        <v>159</v>
      </c>
      <c r="AU423" s="246" t="s">
        <v>82</v>
      </c>
      <c r="AV423" s="14" t="s">
        <v>82</v>
      </c>
      <c r="AW423" s="14" t="s">
        <v>33</v>
      </c>
      <c r="AX423" s="14" t="s">
        <v>72</v>
      </c>
      <c r="AY423" s="246" t="s">
        <v>146</v>
      </c>
    </row>
    <row r="424" s="15" customFormat="1">
      <c r="A424" s="15"/>
      <c r="B424" s="247"/>
      <c r="C424" s="248"/>
      <c r="D424" s="224" t="s">
        <v>159</v>
      </c>
      <c r="E424" s="249" t="s">
        <v>19</v>
      </c>
      <c r="F424" s="250" t="s">
        <v>162</v>
      </c>
      <c r="G424" s="248"/>
      <c r="H424" s="251">
        <v>372</v>
      </c>
      <c r="I424" s="252"/>
      <c r="J424" s="248"/>
      <c r="K424" s="248"/>
      <c r="L424" s="253"/>
      <c r="M424" s="254"/>
      <c r="N424" s="255"/>
      <c r="O424" s="255"/>
      <c r="P424" s="255"/>
      <c r="Q424" s="255"/>
      <c r="R424" s="255"/>
      <c r="S424" s="255"/>
      <c r="T424" s="256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57" t="s">
        <v>159</v>
      </c>
      <c r="AU424" s="257" t="s">
        <v>82</v>
      </c>
      <c r="AV424" s="15" t="s">
        <v>153</v>
      </c>
      <c r="AW424" s="15" t="s">
        <v>33</v>
      </c>
      <c r="AX424" s="15" t="s">
        <v>80</v>
      </c>
      <c r="AY424" s="257" t="s">
        <v>146</v>
      </c>
    </row>
    <row r="425" s="12" customFormat="1" ht="22.8" customHeight="1">
      <c r="A425" s="12"/>
      <c r="B425" s="190"/>
      <c r="C425" s="191"/>
      <c r="D425" s="192" t="s">
        <v>71</v>
      </c>
      <c r="E425" s="204" t="s">
        <v>544</v>
      </c>
      <c r="F425" s="204" t="s">
        <v>545</v>
      </c>
      <c r="G425" s="191"/>
      <c r="H425" s="191"/>
      <c r="I425" s="194"/>
      <c r="J425" s="205">
        <f>BK425</f>
        <v>0</v>
      </c>
      <c r="K425" s="191"/>
      <c r="L425" s="196"/>
      <c r="M425" s="197"/>
      <c r="N425" s="198"/>
      <c r="O425" s="198"/>
      <c r="P425" s="199">
        <f>SUM(P426:P445)</f>
        <v>0</v>
      </c>
      <c r="Q425" s="198"/>
      <c r="R425" s="199">
        <f>SUM(R426:R445)</f>
        <v>0</v>
      </c>
      <c r="S425" s="198"/>
      <c r="T425" s="200">
        <f>SUM(T426:T445)</f>
        <v>0</v>
      </c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R425" s="201" t="s">
        <v>80</v>
      </c>
      <c r="AT425" s="202" t="s">
        <v>71</v>
      </c>
      <c r="AU425" s="202" t="s">
        <v>80</v>
      </c>
      <c r="AY425" s="201" t="s">
        <v>146</v>
      </c>
      <c r="BK425" s="203">
        <f>SUM(BK426:BK445)</f>
        <v>0</v>
      </c>
    </row>
    <row r="426" s="2" customFormat="1" ht="24.15" customHeight="1">
      <c r="A426" s="39"/>
      <c r="B426" s="40"/>
      <c r="C426" s="206" t="s">
        <v>92</v>
      </c>
      <c r="D426" s="206" t="s">
        <v>148</v>
      </c>
      <c r="E426" s="207" t="s">
        <v>546</v>
      </c>
      <c r="F426" s="208" t="s">
        <v>547</v>
      </c>
      <c r="G426" s="209" t="s">
        <v>105</v>
      </c>
      <c r="H426" s="210">
        <v>86.689999999999998</v>
      </c>
      <c r="I426" s="211"/>
      <c r="J426" s="212">
        <f>ROUND(I426*H426,2)</f>
        <v>0</v>
      </c>
      <c r="K426" s="208" t="s">
        <v>19</v>
      </c>
      <c r="L426" s="45"/>
      <c r="M426" s="213" t="s">
        <v>19</v>
      </c>
      <c r="N426" s="214" t="s">
        <v>43</v>
      </c>
      <c r="O426" s="85"/>
      <c r="P426" s="215">
        <f>O426*H426</f>
        <v>0</v>
      </c>
      <c r="Q426" s="215">
        <v>0</v>
      </c>
      <c r="R426" s="215">
        <f>Q426*H426</f>
        <v>0</v>
      </c>
      <c r="S426" s="215">
        <v>0</v>
      </c>
      <c r="T426" s="216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17" t="s">
        <v>153</v>
      </c>
      <c r="AT426" s="217" t="s">
        <v>148</v>
      </c>
      <c r="AU426" s="217" t="s">
        <v>82</v>
      </c>
      <c r="AY426" s="18" t="s">
        <v>146</v>
      </c>
      <c r="BE426" s="218">
        <f>IF(N426="základní",J426,0)</f>
        <v>0</v>
      </c>
      <c r="BF426" s="218">
        <f>IF(N426="snížená",J426,0)</f>
        <v>0</v>
      </c>
      <c r="BG426" s="218">
        <f>IF(N426="zákl. přenesená",J426,0)</f>
        <v>0</v>
      </c>
      <c r="BH426" s="218">
        <f>IF(N426="sníž. přenesená",J426,0)</f>
        <v>0</v>
      </c>
      <c r="BI426" s="218">
        <f>IF(N426="nulová",J426,0)</f>
        <v>0</v>
      </c>
      <c r="BJ426" s="18" t="s">
        <v>80</v>
      </c>
      <c r="BK426" s="218">
        <f>ROUND(I426*H426,2)</f>
        <v>0</v>
      </c>
      <c r="BL426" s="18" t="s">
        <v>153</v>
      </c>
      <c r="BM426" s="217" t="s">
        <v>548</v>
      </c>
    </row>
    <row r="427" s="2" customFormat="1">
      <c r="A427" s="39"/>
      <c r="B427" s="40"/>
      <c r="C427" s="41"/>
      <c r="D427" s="224" t="s">
        <v>157</v>
      </c>
      <c r="E427" s="41"/>
      <c r="F427" s="225" t="s">
        <v>549</v>
      </c>
      <c r="G427" s="41"/>
      <c r="H427" s="41"/>
      <c r="I427" s="221"/>
      <c r="J427" s="41"/>
      <c r="K427" s="41"/>
      <c r="L427" s="45"/>
      <c r="M427" s="222"/>
      <c r="N427" s="223"/>
      <c r="O427" s="85"/>
      <c r="P427" s="85"/>
      <c r="Q427" s="85"/>
      <c r="R427" s="85"/>
      <c r="S427" s="85"/>
      <c r="T427" s="86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T427" s="18" t="s">
        <v>157</v>
      </c>
      <c r="AU427" s="18" t="s">
        <v>82</v>
      </c>
    </row>
    <row r="428" s="13" customFormat="1">
      <c r="A428" s="13"/>
      <c r="B428" s="226"/>
      <c r="C428" s="227"/>
      <c r="D428" s="224" t="s">
        <v>159</v>
      </c>
      <c r="E428" s="228" t="s">
        <v>19</v>
      </c>
      <c r="F428" s="229" t="s">
        <v>550</v>
      </c>
      <c r="G428" s="227"/>
      <c r="H428" s="228" t="s">
        <v>19</v>
      </c>
      <c r="I428" s="230"/>
      <c r="J428" s="227"/>
      <c r="K428" s="227"/>
      <c r="L428" s="231"/>
      <c r="M428" s="232"/>
      <c r="N428" s="233"/>
      <c r="O428" s="233"/>
      <c r="P428" s="233"/>
      <c r="Q428" s="233"/>
      <c r="R428" s="233"/>
      <c r="S428" s="233"/>
      <c r="T428" s="234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5" t="s">
        <v>159</v>
      </c>
      <c r="AU428" s="235" t="s">
        <v>82</v>
      </c>
      <c r="AV428" s="13" t="s">
        <v>80</v>
      </c>
      <c r="AW428" s="13" t="s">
        <v>33</v>
      </c>
      <c r="AX428" s="13" t="s">
        <v>72</v>
      </c>
      <c r="AY428" s="235" t="s">
        <v>146</v>
      </c>
    </row>
    <row r="429" s="14" customFormat="1">
      <c r="A429" s="14"/>
      <c r="B429" s="236"/>
      <c r="C429" s="237"/>
      <c r="D429" s="224" t="s">
        <v>159</v>
      </c>
      <c r="E429" s="238" t="s">
        <v>19</v>
      </c>
      <c r="F429" s="239" t="s">
        <v>551</v>
      </c>
      <c r="G429" s="237"/>
      <c r="H429" s="240">
        <v>376.38999999999999</v>
      </c>
      <c r="I429" s="241"/>
      <c r="J429" s="237"/>
      <c r="K429" s="237"/>
      <c r="L429" s="242"/>
      <c r="M429" s="243"/>
      <c r="N429" s="244"/>
      <c r="O429" s="244"/>
      <c r="P429" s="244"/>
      <c r="Q429" s="244"/>
      <c r="R429" s="244"/>
      <c r="S429" s="244"/>
      <c r="T429" s="245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46" t="s">
        <v>159</v>
      </c>
      <c r="AU429" s="246" t="s">
        <v>82</v>
      </c>
      <c r="AV429" s="14" t="s">
        <v>82</v>
      </c>
      <c r="AW429" s="14" t="s">
        <v>33</v>
      </c>
      <c r="AX429" s="14" t="s">
        <v>72</v>
      </c>
      <c r="AY429" s="246" t="s">
        <v>146</v>
      </c>
    </row>
    <row r="430" s="13" customFormat="1">
      <c r="A430" s="13"/>
      <c r="B430" s="226"/>
      <c r="C430" s="227"/>
      <c r="D430" s="224" t="s">
        <v>159</v>
      </c>
      <c r="E430" s="228" t="s">
        <v>19</v>
      </c>
      <c r="F430" s="229" t="s">
        <v>552</v>
      </c>
      <c r="G430" s="227"/>
      <c r="H430" s="228" t="s">
        <v>19</v>
      </c>
      <c r="I430" s="230"/>
      <c r="J430" s="227"/>
      <c r="K430" s="227"/>
      <c r="L430" s="231"/>
      <c r="M430" s="232"/>
      <c r="N430" s="233"/>
      <c r="O430" s="233"/>
      <c r="P430" s="233"/>
      <c r="Q430" s="233"/>
      <c r="R430" s="233"/>
      <c r="S430" s="233"/>
      <c r="T430" s="234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5" t="s">
        <v>159</v>
      </c>
      <c r="AU430" s="235" t="s">
        <v>82</v>
      </c>
      <c r="AV430" s="13" t="s">
        <v>80</v>
      </c>
      <c r="AW430" s="13" t="s">
        <v>33</v>
      </c>
      <c r="AX430" s="13" t="s">
        <v>72</v>
      </c>
      <c r="AY430" s="235" t="s">
        <v>146</v>
      </c>
    </row>
    <row r="431" s="14" customFormat="1">
      <c r="A431" s="14"/>
      <c r="B431" s="236"/>
      <c r="C431" s="237"/>
      <c r="D431" s="224" t="s">
        <v>159</v>
      </c>
      <c r="E431" s="238" t="s">
        <v>19</v>
      </c>
      <c r="F431" s="239" t="s">
        <v>553</v>
      </c>
      <c r="G431" s="237"/>
      <c r="H431" s="240">
        <v>-76.260000000000005</v>
      </c>
      <c r="I431" s="241"/>
      <c r="J431" s="237"/>
      <c r="K431" s="237"/>
      <c r="L431" s="242"/>
      <c r="M431" s="243"/>
      <c r="N431" s="244"/>
      <c r="O431" s="244"/>
      <c r="P431" s="244"/>
      <c r="Q431" s="244"/>
      <c r="R431" s="244"/>
      <c r="S431" s="244"/>
      <c r="T431" s="245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46" t="s">
        <v>159</v>
      </c>
      <c r="AU431" s="246" t="s">
        <v>82</v>
      </c>
      <c r="AV431" s="14" t="s">
        <v>82</v>
      </c>
      <c r="AW431" s="14" t="s">
        <v>33</v>
      </c>
      <c r="AX431" s="14" t="s">
        <v>72</v>
      </c>
      <c r="AY431" s="246" t="s">
        <v>146</v>
      </c>
    </row>
    <row r="432" s="13" customFormat="1">
      <c r="A432" s="13"/>
      <c r="B432" s="226"/>
      <c r="C432" s="227"/>
      <c r="D432" s="224" t="s">
        <v>159</v>
      </c>
      <c r="E432" s="228" t="s">
        <v>19</v>
      </c>
      <c r="F432" s="229" t="s">
        <v>554</v>
      </c>
      <c r="G432" s="227"/>
      <c r="H432" s="228" t="s">
        <v>19</v>
      </c>
      <c r="I432" s="230"/>
      <c r="J432" s="227"/>
      <c r="K432" s="227"/>
      <c r="L432" s="231"/>
      <c r="M432" s="232"/>
      <c r="N432" s="233"/>
      <c r="O432" s="233"/>
      <c r="P432" s="233"/>
      <c r="Q432" s="233"/>
      <c r="R432" s="233"/>
      <c r="S432" s="233"/>
      <c r="T432" s="234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5" t="s">
        <v>159</v>
      </c>
      <c r="AU432" s="235" t="s">
        <v>82</v>
      </c>
      <c r="AV432" s="13" t="s">
        <v>80</v>
      </c>
      <c r="AW432" s="13" t="s">
        <v>33</v>
      </c>
      <c r="AX432" s="13" t="s">
        <v>72</v>
      </c>
      <c r="AY432" s="235" t="s">
        <v>146</v>
      </c>
    </row>
    <row r="433" s="14" customFormat="1">
      <c r="A433" s="14"/>
      <c r="B433" s="236"/>
      <c r="C433" s="237"/>
      <c r="D433" s="224" t="s">
        <v>159</v>
      </c>
      <c r="E433" s="238" t="s">
        <v>19</v>
      </c>
      <c r="F433" s="239" t="s">
        <v>555</v>
      </c>
      <c r="G433" s="237"/>
      <c r="H433" s="240">
        <v>-213.44</v>
      </c>
      <c r="I433" s="241"/>
      <c r="J433" s="237"/>
      <c r="K433" s="237"/>
      <c r="L433" s="242"/>
      <c r="M433" s="243"/>
      <c r="N433" s="244"/>
      <c r="O433" s="244"/>
      <c r="P433" s="244"/>
      <c r="Q433" s="244"/>
      <c r="R433" s="244"/>
      <c r="S433" s="244"/>
      <c r="T433" s="245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46" t="s">
        <v>159</v>
      </c>
      <c r="AU433" s="246" t="s">
        <v>82</v>
      </c>
      <c r="AV433" s="14" t="s">
        <v>82</v>
      </c>
      <c r="AW433" s="14" t="s">
        <v>33</v>
      </c>
      <c r="AX433" s="14" t="s">
        <v>72</v>
      </c>
      <c r="AY433" s="246" t="s">
        <v>146</v>
      </c>
    </row>
    <row r="434" s="15" customFormat="1">
      <c r="A434" s="15"/>
      <c r="B434" s="247"/>
      <c r="C434" s="248"/>
      <c r="D434" s="224" t="s">
        <v>159</v>
      </c>
      <c r="E434" s="249" t="s">
        <v>19</v>
      </c>
      <c r="F434" s="250" t="s">
        <v>162</v>
      </c>
      <c r="G434" s="248"/>
      <c r="H434" s="251">
        <v>86.689999999999998</v>
      </c>
      <c r="I434" s="252"/>
      <c r="J434" s="248"/>
      <c r="K434" s="248"/>
      <c r="L434" s="253"/>
      <c r="M434" s="254"/>
      <c r="N434" s="255"/>
      <c r="O434" s="255"/>
      <c r="P434" s="255"/>
      <c r="Q434" s="255"/>
      <c r="R434" s="255"/>
      <c r="S434" s="255"/>
      <c r="T434" s="256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257" t="s">
        <v>159</v>
      </c>
      <c r="AU434" s="257" t="s">
        <v>82</v>
      </c>
      <c r="AV434" s="15" t="s">
        <v>153</v>
      </c>
      <c r="AW434" s="15" t="s">
        <v>33</v>
      </c>
      <c r="AX434" s="15" t="s">
        <v>80</v>
      </c>
      <c r="AY434" s="257" t="s">
        <v>146</v>
      </c>
    </row>
    <row r="435" s="2" customFormat="1" ht="16.5" customHeight="1">
      <c r="A435" s="39"/>
      <c r="B435" s="40"/>
      <c r="C435" s="206" t="s">
        <v>556</v>
      </c>
      <c r="D435" s="206" t="s">
        <v>148</v>
      </c>
      <c r="E435" s="207" t="s">
        <v>557</v>
      </c>
      <c r="F435" s="208" t="s">
        <v>558</v>
      </c>
      <c r="G435" s="209" t="s">
        <v>105</v>
      </c>
      <c r="H435" s="210">
        <v>76.260000000000005</v>
      </c>
      <c r="I435" s="211"/>
      <c r="J435" s="212">
        <f>ROUND(I435*H435,2)</f>
        <v>0</v>
      </c>
      <c r="K435" s="208" t="s">
        <v>152</v>
      </c>
      <c r="L435" s="45"/>
      <c r="M435" s="213" t="s">
        <v>19</v>
      </c>
      <c r="N435" s="214" t="s">
        <v>43</v>
      </c>
      <c r="O435" s="85"/>
      <c r="P435" s="215">
        <f>O435*H435</f>
        <v>0</v>
      </c>
      <c r="Q435" s="215">
        <v>0</v>
      </c>
      <c r="R435" s="215">
        <f>Q435*H435</f>
        <v>0</v>
      </c>
      <c r="S435" s="215">
        <v>0</v>
      </c>
      <c r="T435" s="216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17" t="s">
        <v>153</v>
      </c>
      <c r="AT435" s="217" t="s">
        <v>148</v>
      </c>
      <c r="AU435" s="217" t="s">
        <v>82</v>
      </c>
      <c r="AY435" s="18" t="s">
        <v>146</v>
      </c>
      <c r="BE435" s="218">
        <f>IF(N435="základní",J435,0)</f>
        <v>0</v>
      </c>
      <c r="BF435" s="218">
        <f>IF(N435="snížená",J435,0)</f>
        <v>0</v>
      </c>
      <c r="BG435" s="218">
        <f>IF(N435="zákl. přenesená",J435,0)</f>
        <v>0</v>
      </c>
      <c r="BH435" s="218">
        <f>IF(N435="sníž. přenesená",J435,0)</f>
        <v>0</v>
      </c>
      <c r="BI435" s="218">
        <f>IF(N435="nulová",J435,0)</f>
        <v>0</v>
      </c>
      <c r="BJ435" s="18" t="s">
        <v>80</v>
      </c>
      <c r="BK435" s="218">
        <f>ROUND(I435*H435,2)</f>
        <v>0</v>
      </c>
      <c r="BL435" s="18" t="s">
        <v>153</v>
      </c>
      <c r="BM435" s="217" t="s">
        <v>559</v>
      </c>
    </row>
    <row r="436" s="2" customFormat="1">
      <c r="A436" s="39"/>
      <c r="B436" s="40"/>
      <c r="C436" s="41"/>
      <c r="D436" s="219" t="s">
        <v>155</v>
      </c>
      <c r="E436" s="41"/>
      <c r="F436" s="220" t="s">
        <v>560</v>
      </c>
      <c r="G436" s="41"/>
      <c r="H436" s="41"/>
      <c r="I436" s="221"/>
      <c r="J436" s="41"/>
      <c r="K436" s="41"/>
      <c r="L436" s="45"/>
      <c r="M436" s="222"/>
      <c r="N436" s="223"/>
      <c r="O436" s="85"/>
      <c r="P436" s="85"/>
      <c r="Q436" s="85"/>
      <c r="R436" s="85"/>
      <c r="S436" s="85"/>
      <c r="T436" s="86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T436" s="18" t="s">
        <v>155</v>
      </c>
      <c r="AU436" s="18" t="s">
        <v>82</v>
      </c>
    </row>
    <row r="437" s="2" customFormat="1">
      <c r="A437" s="39"/>
      <c r="B437" s="40"/>
      <c r="C437" s="41"/>
      <c r="D437" s="224" t="s">
        <v>157</v>
      </c>
      <c r="E437" s="41"/>
      <c r="F437" s="225" t="s">
        <v>561</v>
      </c>
      <c r="G437" s="41"/>
      <c r="H437" s="41"/>
      <c r="I437" s="221"/>
      <c r="J437" s="41"/>
      <c r="K437" s="41"/>
      <c r="L437" s="45"/>
      <c r="M437" s="222"/>
      <c r="N437" s="223"/>
      <c r="O437" s="85"/>
      <c r="P437" s="85"/>
      <c r="Q437" s="85"/>
      <c r="R437" s="85"/>
      <c r="S437" s="85"/>
      <c r="T437" s="86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T437" s="18" t="s">
        <v>157</v>
      </c>
      <c r="AU437" s="18" t="s">
        <v>82</v>
      </c>
    </row>
    <row r="438" s="13" customFormat="1">
      <c r="A438" s="13"/>
      <c r="B438" s="226"/>
      <c r="C438" s="227"/>
      <c r="D438" s="224" t="s">
        <v>159</v>
      </c>
      <c r="E438" s="228" t="s">
        <v>19</v>
      </c>
      <c r="F438" s="229" t="s">
        <v>104</v>
      </c>
      <c r="G438" s="227"/>
      <c r="H438" s="228" t="s">
        <v>19</v>
      </c>
      <c r="I438" s="230"/>
      <c r="J438" s="227"/>
      <c r="K438" s="227"/>
      <c r="L438" s="231"/>
      <c r="M438" s="232"/>
      <c r="N438" s="233"/>
      <c r="O438" s="233"/>
      <c r="P438" s="233"/>
      <c r="Q438" s="233"/>
      <c r="R438" s="233"/>
      <c r="S438" s="233"/>
      <c r="T438" s="234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5" t="s">
        <v>159</v>
      </c>
      <c r="AU438" s="235" t="s">
        <v>82</v>
      </c>
      <c r="AV438" s="13" t="s">
        <v>80</v>
      </c>
      <c r="AW438" s="13" t="s">
        <v>33</v>
      </c>
      <c r="AX438" s="13" t="s">
        <v>72</v>
      </c>
      <c r="AY438" s="235" t="s">
        <v>146</v>
      </c>
    </row>
    <row r="439" s="14" customFormat="1">
      <c r="A439" s="14"/>
      <c r="B439" s="236"/>
      <c r="C439" s="237"/>
      <c r="D439" s="224" t="s">
        <v>159</v>
      </c>
      <c r="E439" s="238" t="s">
        <v>19</v>
      </c>
      <c r="F439" s="239" t="s">
        <v>106</v>
      </c>
      <c r="G439" s="237"/>
      <c r="H439" s="240">
        <v>76.260000000000005</v>
      </c>
      <c r="I439" s="241"/>
      <c r="J439" s="237"/>
      <c r="K439" s="237"/>
      <c r="L439" s="242"/>
      <c r="M439" s="243"/>
      <c r="N439" s="244"/>
      <c r="O439" s="244"/>
      <c r="P439" s="244"/>
      <c r="Q439" s="244"/>
      <c r="R439" s="244"/>
      <c r="S439" s="244"/>
      <c r="T439" s="245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46" t="s">
        <v>159</v>
      </c>
      <c r="AU439" s="246" t="s">
        <v>82</v>
      </c>
      <c r="AV439" s="14" t="s">
        <v>82</v>
      </c>
      <c r="AW439" s="14" t="s">
        <v>33</v>
      </c>
      <c r="AX439" s="14" t="s">
        <v>72</v>
      </c>
      <c r="AY439" s="246" t="s">
        <v>146</v>
      </c>
    </row>
    <row r="440" s="15" customFormat="1">
      <c r="A440" s="15"/>
      <c r="B440" s="247"/>
      <c r="C440" s="248"/>
      <c r="D440" s="224" t="s">
        <v>159</v>
      </c>
      <c r="E440" s="249" t="s">
        <v>103</v>
      </c>
      <c r="F440" s="250" t="s">
        <v>162</v>
      </c>
      <c r="G440" s="248"/>
      <c r="H440" s="251">
        <v>76.260000000000005</v>
      </c>
      <c r="I440" s="252"/>
      <c r="J440" s="248"/>
      <c r="K440" s="248"/>
      <c r="L440" s="253"/>
      <c r="M440" s="254"/>
      <c r="N440" s="255"/>
      <c r="O440" s="255"/>
      <c r="P440" s="255"/>
      <c r="Q440" s="255"/>
      <c r="R440" s="255"/>
      <c r="S440" s="255"/>
      <c r="T440" s="256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T440" s="257" t="s">
        <v>159</v>
      </c>
      <c r="AU440" s="257" t="s">
        <v>82</v>
      </c>
      <c r="AV440" s="15" t="s">
        <v>153</v>
      </c>
      <c r="AW440" s="15" t="s">
        <v>33</v>
      </c>
      <c r="AX440" s="15" t="s">
        <v>80</v>
      </c>
      <c r="AY440" s="257" t="s">
        <v>146</v>
      </c>
    </row>
    <row r="441" s="2" customFormat="1" ht="16.5" customHeight="1">
      <c r="A441" s="39"/>
      <c r="B441" s="40"/>
      <c r="C441" s="206" t="s">
        <v>562</v>
      </c>
      <c r="D441" s="206" t="s">
        <v>148</v>
      </c>
      <c r="E441" s="207" t="s">
        <v>563</v>
      </c>
      <c r="F441" s="208" t="s">
        <v>564</v>
      </c>
      <c r="G441" s="209" t="s">
        <v>105</v>
      </c>
      <c r="H441" s="210">
        <v>76.260000000000005</v>
      </c>
      <c r="I441" s="211"/>
      <c r="J441" s="212">
        <f>ROUND(I441*H441,2)</f>
        <v>0</v>
      </c>
      <c r="K441" s="208" t="s">
        <v>19</v>
      </c>
      <c r="L441" s="45"/>
      <c r="M441" s="213" t="s">
        <v>19</v>
      </c>
      <c r="N441" s="214" t="s">
        <v>43</v>
      </c>
      <c r="O441" s="85"/>
      <c r="P441" s="215">
        <f>O441*H441</f>
        <v>0</v>
      </c>
      <c r="Q441" s="215">
        <v>0</v>
      </c>
      <c r="R441" s="215">
        <f>Q441*H441</f>
        <v>0</v>
      </c>
      <c r="S441" s="215">
        <v>0</v>
      </c>
      <c r="T441" s="216">
        <f>S441*H441</f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R441" s="217" t="s">
        <v>153</v>
      </c>
      <c r="AT441" s="217" t="s">
        <v>148</v>
      </c>
      <c r="AU441" s="217" t="s">
        <v>82</v>
      </c>
      <c r="AY441" s="18" t="s">
        <v>146</v>
      </c>
      <c r="BE441" s="218">
        <f>IF(N441="základní",J441,0)</f>
        <v>0</v>
      </c>
      <c r="BF441" s="218">
        <f>IF(N441="snížená",J441,0)</f>
        <v>0</v>
      </c>
      <c r="BG441" s="218">
        <f>IF(N441="zákl. přenesená",J441,0)</f>
        <v>0</v>
      </c>
      <c r="BH441" s="218">
        <f>IF(N441="sníž. přenesená",J441,0)</f>
        <v>0</v>
      </c>
      <c r="BI441" s="218">
        <f>IF(N441="nulová",J441,0)</f>
        <v>0</v>
      </c>
      <c r="BJ441" s="18" t="s">
        <v>80</v>
      </c>
      <c r="BK441" s="218">
        <f>ROUND(I441*H441,2)</f>
        <v>0</v>
      </c>
      <c r="BL441" s="18" t="s">
        <v>153</v>
      </c>
      <c r="BM441" s="217" t="s">
        <v>565</v>
      </c>
    </row>
    <row r="442" s="2" customFormat="1">
      <c r="A442" s="39"/>
      <c r="B442" s="40"/>
      <c r="C442" s="41"/>
      <c r="D442" s="224" t="s">
        <v>157</v>
      </c>
      <c r="E442" s="41"/>
      <c r="F442" s="225" t="s">
        <v>566</v>
      </c>
      <c r="G442" s="41"/>
      <c r="H442" s="41"/>
      <c r="I442" s="221"/>
      <c r="J442" s="41"/>
      <c r="K442" s="41"/>
      <c r="L442" s="45"/>
      <c r="M442" s="222"/>
      <c r="N442" s="223"/>
      <c r="O442" s="85"/>
      <c r="P442" s="85"/>
      <c r="Q442" s="85"/>
      <c r="R442" s="85"/>
      <c r="S442" s="85"/>
      <c r="T442" s="86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T442" s="18" t="s">
        <v>157</v>
      </c>
      <c r="AU442" s="18" t="s">
        <v>82</v>
      </c>
    </row>
    <row r="443" s="13" customFormat="1">
      <c r="A443" s="13"/>
      <c r="B443" s="226"/>
      <c r="C443" s="227"/>
      <c r="D443" s="224" t="s">
        <v>159</v>
      </c>
      <c r="E443" s="228" t="s">
        <v>19</v>
      </c>
      <c r="F443" s="229" t="s">
        <v>104</v>
      </c>
      <c r="G443" s="227"/>
      <c r="H443" s="228" t="s">
        <v>19</v>
      </c>
      <c r="I443" s="230"/>
      <c r="J443" s="227"/>
      <c r="K443" s="227"/>
      <c r="L443" s="231"/>
      <c r="M443" s="232"/>
      <c r="N443" s="233"/>
      <c r="O443" s="233"/>
      <c r="P443" s="233"/>
      <c r="Q443" s="233"/>
      <c r="R443" s="233"/>
      <c r="S443" s="233"/>
      <c r="T443" s="234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5" t="s">
        <v>159</v>
      </c>
      <c r="AU443" s="235" t="s">
        <v>82</v>
      </c>
      <c r="AV443" s="13" t="s">
        <v>80</v>
      </c>
      <c r="AW443" s="13" t="s">
        <v>33</v>
      </c>
      <c r="AX443" s="13" t="s">
        <v>72</v>
      </c>
      <c r="AY443" s="235" t="s">
        <v>146</v>
      </c>
    </row>
    <row r="444" s="14" customFormat="1">
      <c r="A444" s="14"/>
      <c r="B444" s="236"/>
      <c r="C444" s="237"/>
      <c r="D444" s="224" t="s">
        <v>159</v>
      </c>
      <c r="E444" s="238" t="s">
        <v>19</v>
      </c>
      <c r="F444" s="239" t="s">
        <v>106</v>
      </c>
      <c r="G444" s="237"/>
      <c r="H444" s="240">
        <v>76.260000000000005</v>
      </c>
      <c r="I444" s="241"/>
      <c r="J444" s="237"/>
      <c r="K444" s="237"/>
      <c r="L444" s="242"/>
      <c r="M444" s="243"/>
      <c r="N444" s="244"/>
      <c r="O444" s="244"/>
      <c r="P444" s="244"/>
      <c r="Q444" s="244"/>
      <c r="R444" s="244"/>
      <c r="S444" s="244"/>
      <c r="T444" s="245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6" t="s">
        <v>159</v>
      </c>
      <c r="AU444" s="246" t="s">
        <v>82</v>
      </c>
      <c r="AV444" s="14" t="s">
        <v>82</v>
      </c>
      <c r="AW444" s="14" t="s">
        <v>33</v>
      </c>
      <c r="AX444" s="14" t="s">
        <v>72</v>
      </c>
      <c r="AY444" s="246" t="s">
        <v>146</v>
      </c>
    </row>
    <row r="445" s="15" customFormat="1">
      <c r="A445" s="15"/>
      <c r="B445" s="247"/>
      <c r="C445" s="248"/>
      <c r="D445" s="224" t="s">
        <v>159</v>
      </c>
      <c r="E445" s="249" t="s">
        <v>19</v>
      </c>
      <c r="F445" s="250" t="s">
        <v>162</v>
      </c>
      <c r="G445" s="248"/>
      <c r="H445" s="251">
        <v>76.260000000000005</v>
      </c>
      <c r="I445" s="252"/>
      <c r="J445" s="248"/>
      <c r="K445" s="248"/>
      <c r="L445" s="253"/>
      <c r="M445" s="254"/>
      <c r="N445" s="255"/>
      <c r="O445" s="255"/>
      <c r="P445" s="255"/>
      <c r="Q445" s="255"/>
      <c r="R445" s="255"/>
      <c r="S445" s="255"/>
      <c r="T445" s="256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T445" s="257" t="s">
        <v>159</v>
      </c>
      <c r="AU445" s="257" t="s">
        <v>82</v>
      </c>
      <c r="AV445" s="15" t="s">
        <v>153</v>
      </c>
      <c r="AW445" s="15" t="s">
        <v>33</v>
      </c>
      <c r="AX445" s="15" t="s">
        <v>80</v>
      </c>
      <c r="AY445" s="257" t="s">
        <v>146</v>
      </c>
    </row>
    <row r="446" s="12" customFormat="1" ht="22.8" customHeight="1">
      <c r="A446" s="12"/>
      <c r="B446" s="190"/>
      <c r="C446" s="191"/>
      <c r="D446" s="192" t="s">
        <v>71</v>
      </c>
      <c r="E446" s="204" t="s">
        <v>567</v>
      </c>
      <c r="F446" s="204" t="s">
        <v>568</v>
      </c>
      <c r="G446" s="191"/>
      <c r="H446" s="191"/>
      <c r="I446" s="194"/>
      <c r="J446" s="205">
        <f>BK446</f>
        <v>0</v>
      </c>
      <c r="K446" s="191"/>
      <c r="L446" s="196"/>
      <c r="M446" s="197"/>
      <c r="N446" s="198"/>
      <c r="O446" s="198"/>
      <c r="P446" s="199">
        <f>SUM(P447:P448)</f>
        <v>0</v>
      </c>
      <c r="Q446" s="198"/>
      <c r="R446" s="199">
        <f>SUM(R447:R448)</f>
        <v>0</v>
      </c>
      <c r="S446" s="198"/>
      <c r="T446" s="200">
        <f>SUM(T447:T448)</f>
        <v>0</v>
      </c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R446" s="201" t="s">
        <v>80</v>
      </c>
      <c r="AT446" s="202" t="s">
        <v>71</v>
      </c>
      <c r="AU446" s="202" t="s">
        <v>80</v>
      </c>
      <c r="AY446" s="201" t="s">
        <v>146</v>
      </c>
      <c r="BK446" s="203">
        <f>SUM(BK447:BK448)</f>
        <v>0</v>
      </c>
    </row>
    <row r="447" s="2" customFormat="1" ht="24.15" customHeight="1">
      <c r="A447" s="39"/>
      <c r="B447" s="40"/>
      <c r="C447" s="206" t="s">
        <v>569</v>
      </c>
      <c r="D447" s="206" t="s">
        <v>148</v>
      </c>
      <c r="E447" s="207" t="s">
        <v>570</v>
      </c>
      <c r="F447" s="208" t="s">
        <v>571</v>
      </c>
      <c r="G447" s="209" t="s">
        <v>105</v>
      </c>
      <c r="H447" s="210">
        <v>561.63</v>
      </c>
      <c r="I447" s="211"/>
      <c r="J447" s="212">
        <f>ROUND(I447*H447,2)</f>
        <v>0</v>
      </c>
      <c r="K447" s="208" t="s">
        <v>152</v>
      </c>
      <c r="L447" s="45"/>
      <c r="M447" s="213" t="s">
        <v>19</v>
      </c>
      <c r="N447" s="214" t="s">
        <v>43</v>
      </c>
      <c r="O447" s="85"/>
      <c r="P447" s="215">
        <f>O447*H447</f>
        <v>0</v>
      </c>
      <c r="Q447" s="215">
        <v>0</v>
      </c>
      <c r="R447" s="215">
        <f>Q447*H447</f>
        <v>0</v>
      </c>
      <c r="S447" s="215">
        <v>0</v>
      </c>
      <c r="T447" s="216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17" t="s">
        <v>153</v>
      </c>
      <c r="AT447" s="217" t="s">
        <v>148</v>
      </c>
      <c r="AU447" s="217" t="s">
        <v>82</v>
      </c>
      <c r="AY447" s="18" t="s">
        <v>146</v>
      </c>
      <c r="BE447" s="218">
        <f>IF(N447="základní",J447,0)</f>
        <v>0</v>
      </c>
      <c r="BF447" s="218">
        <f>IF(N447="snížená",J447,0)</f>
        <v>0</v>
      </c>
      <c r="BG447" s="218">
        <f>IF(N447="zákl. přenesená",J447,0)</f>
        <v>0</v>
      </c>
      <c r="BH447" s="218">
        <f>IF(N447="sníž. přenesená",J447,0)</f>
        <v>0</v>
      </c>
      <c r="BI447" s="218">
        <f>IF(N447="nulová",J447,0)</f>
        <v>0</v>
      </c>
      <c r="BJ447" s="18" t="s">
        <v>80</v>
      </c>
      <c r="BK447" s="218">
        <f>ROUND(I447*H447,2)</f>
        <v>0</v>
      </c>
      <c r="BL447" s="18" t="s">
        <v>153</v>
      </c>
      <c r="BM447" s="217" t="s">
        <v>572</v>
      </c>
    </row>
    <row r="448" s="2" customFormat="1">
      <c r="A448" s="39"/>
      <c r="B448" s="40"/>
      <c r="C448" s="41"/>
      <c r="D448" s="219" t="s">
        <v>155</v>
      </c>
      <c r="E448" s="41"/>
      <c r="F448" s="220" t="s">
        <v>573</v>
      </c>
      <c r="G448" s="41"/>
      <c r="H448" s="41"/>
      <c r="I448" s="221"/>
      <c r="J448" s="41"/>
      <c r="K448" s="41"/>
      <c r="L448" s="45"/>
      <c r="M448" s="222"/>
      <c r="N448" s="223"/>
      <c r="O448" s="85"/>
      <c r="P448" s="85"/>
      <c r="Q448" s="85"/>
      <c r="R448" s="85"/>
      <c r="S448" s="85"/>
      <c r="T448" s="86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T448" s="18" t="s">
        <v>155</v>
      </c>
      <c r="AU448" s="18" t="s">
        <v>82</v>
      </c>
    </row>
    <row r="449" s="12" customFormat="1" ht="25.92" customHeight="1">
      <c r="A449" s="12"/>
      <c r="B449" s="190"/>
      <c r="C449" s="191"/>
      <c r="D449" s="192" t="s">
        <v>71</v>
      </c>
      <c r="E449" s="193" t="s">
        <v>574</v>
      </c>
      <c r="F449" s="193" t="s">
        <v>575</v>
      </c>
      <c r="G449" s="191"/>
      <c r="H449" s="191"/>
      <c r="I449" s="194"/>
      <c r="J449" s="195">
        <f>BK449</f>
        <v>0</v>
      </c>
      <c r="K449" s="191"/>
      <c r="L449" s="196"/>
      <c r="M449" s="197"/>
      <c r="N449" s="198"/>
      <c r="O449" s="198"/>
      <c r="P449" s="199">
        <f>P450</f>
        <v>0</v>
      </c>
      <c r="Q449" s="198"/>
      <c r="R449" s="199">
        <f>R450</f>
        <v>0.018450000000000001</v>
      </c>
      <c r="S449" s="198"/>
      <c r="T449" s="200">
        <f>T450</f>
        <v>0</v>
      </c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R449" s="201" t="s">
        <v>82</v>
      </c>
      <c r="AT449" s="202" t="s">
        <v>71</v>
      </c>
      <c r="AU449" s="202" t="s">
        <v>72</v>
      </c>
      <c r="AY449" s="201" t="s">
        <v>146</v>
      </c>
      <c r="BK449" s="203">
        <f>BK450</f>
        <v>0</v>
      </c>
    </row>
    <row r="450" s="12" customFormat="1" ht="22.8" customHeight="1">
      <c r="A450" s="12"/>
      <c r="B450" s="190"/>
      <c r="C450" s="191"/>
      <c r="D450" s="192" t="s">
        <v>71</v>
      </c>
      <c r="E450" s="204" t="s">
        <v>576</v>
      </c>
      <c r="F450" s="204" t="s">
        <v>577</v>
      </c>
      <c r="G450" s="191"/>
      <c r="H450" s="191"/>
      <c r="I450" s="194"/>
      <c r="J450" s="205">
        <f>BK450</f>
        <v>0</v>
      </c>
      <c r="K450" s="191"/>
      <c r="L450" s="196"/>
      <c r="M450" s="197"/>
      <c r="N450" s="198"/>
      <c r="O450" s="198"/>
      <c r="P450" s="199">
        <f>SUM(P451:P457)</f>
        <v>0</v>
      </c>
      <c r="Q450" s="198"/>
      <c r="R450" s="199">
        <f>SUM(R451:R457)</f>
        <v>0.018450000000000001</v>
      </c>
      <c r="S450" s="198"/>
      <c r="T450" s="200">
        <f>SUM(T451:T457)</f>
        <v>0</v>
      </c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R450" s="201" t="s">
        <v>82</v>
      </c>
      <c r="AT450" s="202" t="s">
        <v>71</v>
      </c>
      <c r="AU450" s="202" t="s">
        <v>80</v>
      </c>
      <c r="AY450" s="201" t="s">
        <v>146</v>
      </c>
      <c r="BK450" s="203">
        <f>SUM(BK451:BK457)</f>
        <v>0</v>
      </c>
    </row>
    <row r="451" s="2" customFormat="1" ht="16.5" customHeight="1">
      <c r="A451" s="39"/>
      <c r="B451" s="40"/>
      <c r="C451" s="206" t="s">
        <v>176</v>
      </c>
      <c r="D451" s="206" t="s">
        <v>148</v>
      </c>
      <c r="E451" s="207" t="s">
        <v>578</v>
      </c>
      <c r="F451" s="208" t="s">
        <v>579</v>
      </c>
      <c r="G451" s="209" t="s">
        <v>151</v>
      </c>
      <c r="H451" s="210">
        <v>45</v>
      </c>
      <c r="I451" s="211"/>
      <c r="J451" s="212">
        <f>ROUND(I451*H451,2)</f>
        <v>0</v>
      </c>
      <c r="K451" s="208" t="s">
        <v>152</v>
      </c>
      <c r="L451" s="45"/>
      <c r="M451" s="213" t="s">
        <v>19</v>
      </c>
      <c r="N451" s="214" t="s">
        <v>43</v>
      </c>
      <c r="O451" s="85"/>
      <c r="P451" s="215">
        <f>O451*H451</f>
        <v>0</v>
      </c>
      <c r="Q451" s="215">
        <v>5.0000000000000002E-05</v>
      </c>
      <c r="R451" s="215">
        <f>Q451*H451</f>
        <v>0.0022500000000000003</v>
      </c>
      <c r="S451" s="215">
        <v>0</v>
      </c>
      <c r="T451" s="216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17" t="s">
        <v>265</v>
      </c>
      <c r="AT451" s="217" t="s">
        <v>148</v>
      </c>
      <c r="AU451" s="217" t="s">
        <v>82</v>
      </c>
      <c r="AY451" s="18" t="s">
        <v>146</v>
      </c>
      <c r="BE451" s="218">
        <f>IF(N451="základní",J451,0)</f>
        <v>0</v>
      </c>
      <c r="BF451" s="218">
        <f>IF(N451="snížená",J451,0)</f>
        <v>0</v>
      </c>
      <c r="BG451" s="218">
        <f>IF(N451="zákl. přenesená",J451,0)</f>
        <v>0</v>
      </c>
      <c r="BH451" s="218">
        <f>IF(N451="sníž. přenesená",J451,0)</f>
        <v>0</v>
      </c>
      <c r="BI451" s="218">
        <f>IF(N451="nulová",J451,0)</f>
        <v>0</v>
      </c>
      <c r="BJ451" s="18" t="s">
        <v>80</v>
      </c>
      <c r="BK451" s="218">
        <f>ROUND(I451*H451,2)</f>
        <v>0</v>
      </c>
      <c r="BL451" s="18" t="s">
        <v>265</v>
      </c>
      <c r="BM451" s="217" t="s">
        <v>580</v>
      </c>
    </row>
    <row r="452" s="2" customFormat="1">
      <c r="A452" s="39"/>
      <c r="B452" s="40"/>
      <c r="C452" s="41"/>
      <c r="D452" s="219" t="s">
        <v>155</v>
      </c>
      <c r="E452" s="41"/>
      <c r="F452" s="220" t="s">
        <v>581</v>
      </c>
      <c r="G452" s="41"/>
      <c r="H452" s="41"/>
      <c r="I452" s="221"/>
      <c r="J452" s="41"/>
      <c r="K452" s="41"/>
      <c r="L452" s="45"/>
      <c r="M452" s="222"/>
      <c r="N452" s="223"/>
      <c r="O452" s="85"/>
      <c r="P452" s="85"/>
      <c r="Q452" s="85"/>
      <c r="R452" s="85"/>
      <c r="S452" s="85"/>
      <c r="T452" s="86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T452" s="18" t="s">
        <v>155</v>
      </c>
      <c r="AU452" s="18" t="s">
        <v>82</v>
      </c>
    </row>
    <row r="453" s="14" customFormat="1">
      <c r="A453" s="14"/>
      <c r="B453" s="236"/>
      <c r="C453" s="237"/>
      <c r="D453" s="224" t="s">
        <v>159</v>
      </c>
      <c r="E453" s="238" t="s">
        <v>19</v>
      </c>
      <c r="F453" s="239" t="s">
        <v>582</v>
      </c>
      <c r="G453" s="237"/>
      <c r="H453" s="240">
        <v>45</v>
      </c>
      <c r="I453" s="241"/>
      <c r="J453" s="237"/>
      <c r="K453" s="237"/>
      <c r="L453" s="242"/>
      <c r="M453" s="243"/>
      <c r="N453" s="244"/>
      <c r="O453" s="244"/>
      <c r="P453" s="244"/>
      <c r="Q453" s="244"/>
      <c r="R453" s="244"/>
      <c r="S453" s="244"/>
      <c r="T453" s="245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46" t="s">
        <v>159</v>
      </c>
      <c r="AU453" s="246" t="s">
        <v>82</v>
      </c>
      <c r="AV453" s="14" t="s">
        <v>82</v>
      </c>
      <c r="AW453" s="14" t="s">
        <v>33</v>
      </c>
      <c r="AX453" s="14" t="s">
        <v>72</v>
      </c>
      <c r="AY453" s="246" t="s">
        <v>146</v>
      </c>
    </row>
    <row r="454" s="15" customFormat="1">
      <c r="A454" s="15"/>
      <c r="B454" s="247"/>
      <c r="C454" s="248"/>
      <c r="D454" s="224" t="s">
        <v>159</v>
      </c>
      <c r="E454" s="249" t="s">
        <v>19</v>
      </c>
      <c r="F454" s="250" t="s">
        <v>162</v>
      </c>
      <c r="G454" s="248"/>
      <c r="H454" s="251">
        <v>45</v>
      </c>
      <c r="I454" s="252"/>
      <c r="J454" s="248"/>
      <c r="K454" s="248"/>
      <c r="L454" s="253"/>
      <c r="M454" s="254"/>
      <c r="N454" s="255"/>
      <c r="O454" s="255"/>
      <c r="P454" s="255"/>
      <c r="Q454" s="255"/>
      <c r="R454" s="255"/>
      <c r="S454" s="255"/>
      <c r="T454" s="256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57" t="s">
        <v>159</v>
      </c>
      <c r="AU454" s="257" t="s">
        <v>82</v>
      </c>
      <c r="AV454" s="15" t="s">
        <v>153</v>
      </c>
      <c r="AW454" s="15" t="s">
        <v>33</v>
      </c>
      <c r="AX454" s="15" t="s">
        <v>80</v>
      </c>
      <c r="AY454" s="257" t="s">
        <v>146</v>
      </c>
    </row>
    <row r="455" s="2" customFormat="1" ht="16.5" customHeight="1">
      <c r="A455" s="39"/>
      <c r="B455" s="40"/>
      <c r="C455" s="258" t="s">
        <v>583</v>
      </c>
      <c r="D455" s="258" t="s">
        <v>228</v>
      </c>
      <c r="E455" s="259" t="s">
        <v>584</v>
      </c>
      <c r="F455" s="260" t="s">
        <v>585</v>
      </c>
      <c r="G455" s="261" t="s">
        <v>151</v>
      </c>
      <c r="H455" s="262">
        <v>54</v>
      </c>
      <c r="I455" s="263"/>
      <c r="J455" s="264">
        <f>ROUND(I455*H455,2)</f>
        <v>0</v>
      </c>
      <c r="K455" s="260" t="s">
        <v>152</v>
      </c>
      <c r="L455" s="265"/>
      <c r="M455" s="266" t="s">
        <v>19</v>
      </c>
      <c r="N455" s="267" t="s">
        <v>43</v>
      </c>
      <c r="O455" s="85"/>
      <c r="P455" s="215">
        <f>O455*H455</f>
        <v>0</v>
      </c>
      <c r="Q455" s="215">
        <v>0.00029999999999999997</v>
      </c>
      <c r="R455" s="215">
        <f>Q455*H455</f>
        <v>0.016199999999999999</v>
      </c>
      <c r="S455" s="215">
        <v>0</v>
      </c>
      <c r="T455" s="216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17" t="s">
        <v>351</v>
      </c>
      <c r="AT455" s="217" t="s">
        <v>228</v>
      </c>
      <c r="AU455" s="217" t="s">
        <v>82</v>
      </c>
      <c r="AY455" s="18" t="s">
        <v>146</v>
      </c>
      <c r="BE455" s="218">
        <f>IF(N455="základní",J455,0)</f>
        <v>0</v>
      </c>
      <c r="BF455" s="218">
        <f>IF(N455="snížená",J455,0)</f>
        <v>0</v>
      </c>
      <c r="BG455" s="218">
        <f>IF(N455="zákl. přenesená",J455,0)</f>
        <v>0</v>
      </c>
      <c r="BH455" s="218">
        <f>IF(N455="sníž. přenesená",J455,0)</f>
        <v>0</v>
      </c>
      <c r="BI455" s="218">
        <f>IF(N455="nulová",J455,0)</f>
        <v>0</v>
      </c>
      <c r="BJ455" s="18" t="s">
        <v>80</v>
      </c>
      <c r="BK455" s="218">
        <f>ROUND(I455*H455,2)</f>
        <v>0</v>
      </c>
      <c r="BL455" s="18" t="s">
        <v>265</v>
      </c>
      <c r="BM455" s="217" t="s">
        <v>586</v>
      </c>
    </row>
    <row r="456" s="14" customFormat="1">
      <c r="A456" s="14"/>
      <c r="B456" s="236"/>
      <c r="C456" s="237"/>
      <c r="D456" s="224" t="s">
        <v>159</v>
      </c>
      <c r="E456" s="238" t="s">
        <v>19</v>
      </c>
      <c r="F456" s="239" t="s">
        <v>587</v>
      </c>
      <c r="G456" s="237"/>
      <c r="H456" s="240">
        <v>54</v>
      </c>
      <c r="I456" s="241"/>
      <c r="J456" s="237"/>
      <c r="K456" s="237"/>
      <c r="L456" s="242"/>
      <c r="M456" s="243"/>
      <c r="N456" s="244"/>
      <c r="O456" s="244"/>
      <c r="P456" s="244"/>
      <c r="Q456" s="244"/>
      <c r="R456" s="244"/>
      <c r="S456" s="244"/>
      <c r="T456" s="245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46" t="s">
        <v>159</v>
      </c>
      <c r="AU456" s="246" t="s">
        <v>82</v>
      </c>
      <c r="AV456" s="14" t="s">
        <v>82</v>
      </c>
      <c r="AW456" s="14" t="s">
        <v>33</v>
      </c>
      <c r="AX456" s="14" t="s">
        <v>72</v>
      </c>
      <c r="AY456" s="246" t="s">
        <v>146</v>
      </c>
    </row>
    <row r="457" s="15" customFormat="1">
      <c r="A457" s="15"/>
      <c r="B457" s="247"/>
      <c r="C457" s="248"/>
      <c r="D457" s="224" t="s">
        <v>159</v>
      </c>
      <c r="E457" s="249" t="s">
        <v>19</v>
      </c>
      <c r="F457" s="250" t="s">
        <v>162</v>
      </c>
      <c r="G457" s="248"/>
      <c r="H457" s="251">
        <v>54</v>
      </c>
      <c r="I457" s="252"/>
      <c r="J457" s="248"/>
      <c r="K457" s="248"/>
      <c r="L457" s="253"/>
      <c r="M457" s="254"/>
      <c r="N457" s="255"/>
      <c r="O457" s="255"/>
      <c r="P457" s="255"/>
      <c r="Q457" s="255"/>
      <c r="R457" s="255"/>
      <c r="S457" s="255"/>
      <c r="T457" s="256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57" t="s">
        <v>159</v>
      </c>
      <c r="AU457" s="257" t="s">
        <v>82</v>
      </c>
      <c r="AV457" s="15" t="s">
        <v>153</v>
      </c>
      <c r="AW457" s="15" t="s">
        <v>33</v>
      </c>
      <c r="AX457" s="15" t="s">
        <v>80</v>
      </c>
      <c r="AY457" s="257" t="s">
        <v>146</v>
      </c>
    </row>
    <row r="458" s="12" customFormat="1" ht="25.92" customHeight="1">
      <c r="A458" s="12"/>
      <c r="B458" s="190"/>
      <c r="C458" s="191"/>
      <c r="D458" s="192" t="s">
        <v>71</v>
      </c>
      <c r="E458" s="193" t="s">
        <v>588</v>
      </c>
      <c r="F458" s="193" t="s">
        <v>589</v>
      </c>
      <c r="G458" s="191"/>
      <c r="H458" s="191"/>
      <c r="I458" s="194"/>
      <c r="J458" s="195">
        <f>BK458</f>
        <v>0</v>
      </c>
      <c r="K458" s="191"/>
      <c r="L458" s="196"/>
      <c r="M458" s="197"/>
      <c r="N458" s="198"/>
      <c r="O458" s="198"/>
      <c r="P458" s="199">
        <f>P459+P464+P468</f>
        <v>0</v>
      </c>
      <c r="Q458" s="198"/>
      <c r="R458" s="199">
        <f>R459+R464+R468</f>
        <v>0</v>
      </c>
      <c r="S458" s="198"/>
      <c r="T458" s="200">
        <f>T459+T464+T468</f>
        <v>0</v>
      </c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R458" s="201" t="s">
        <v>185</v>
      </c>
      <c r="AT458" s="202" t="s">
        <v>71</v>
      </c>
      <c r="AU458" s="202" t="s">
        <v>72</v>
      </c>
      <c r="AY458" s="201" t="s">
        <v>146</v>
      </c>
      <c r="BK458" s="203">
        <f>BK459+BK464+BK468</f>
        <v>0</v>
      </c>
    </row>
    <row r="459" s="12" customFormat="1" ht="22.8" customHeight="1">
      <c r="A459" s="12"/>
      <c r="B459" s="190"/>
      <c r="C459" s="191"/>
      <c r="D459" s="192" t="s">
        <v>71</v>
      </c>
      <c r="E459" s="204" t="s">
        <v>590</v>
      </c>
      <c r="F459" s="204" t="s">
        <v>591</v>
      </c>
      <c r="G459" s="191"/>
      <c r="H459" s="191"/>
      <c r="I459" s="194"/>
      <c r="J459" s="205">
        <f>BK459</f>
        <v>0</v>
      </c>
      <c r="K459" s="191"/>
      <c r="L459" s="196"/>
      <c r="M459" s="197"/>
      <c r="N459" s="198"/>
      <c r="O459" s="198"/>
      <c r="P459" s="199">
        <f>SUM(P460:P463)</f>
        <v>0</v>
      </c>
      <c r="Q459" s="198"/>
      <c r="R459" s="199">
        <f>SUM(R460:R463)</f>
        <v>0</v>
      </c>
      <c r="S459" s="198"/>
      <c r="T459" s="200">
        <f>SUM(T460:T463)</f>
        <v>0</v>
      </c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R459" s="201" t="s">
        <v>185</v>
      </c>
      <c r="AT459" s="202" t="s">
        <v>71</v>
      </c>
      <c r="AU459" s="202" t="s">
        <v>80</v>
      </c>
      <c r="AY459" s="201" t="s">
        <v>146</v>
      </c>
      <c r="BK459" s="203">
        <f>SUM(BK460:BK463)</f>
        <v>0</v>
      </c>
    </row>
    <row r="460" s="2" customFormat="1" ht="16.5" customHeight="1">
      <c r="A460" s="39"/>
      <c r="B460" s="40"/>
      <c r="C460" s="206" t="s">
        <v>592</v>
      </c>
      <c r="D460" s="206" t="s">
        <v>148</v>
      </c>
      <c r="E460" s="207" t="s">
        <v>593</v>
      </c>
      <c r="F460" s="208" t="s">
        <v>594</v>
      </c>
      <c r="G460" s="209" t="s">
        <v>595</v>
      </c>
      <c r="H460" s="210">
        <v>1</v>
      </c>
      <c r="I460" s="211"/>
      <c r="J460" s="212">
        <f>ROUND(I460*H460,2)</f>
        <v>0</v>
      </c>
      <c r="K460" s="208" t="s">
        <v>19</v>
      </c>
      <c r="L460" s="45"/>
      <c r="M460" s="213" t="s">
        <v>19</v>
      </c>
      <c r="N460" s="214" t="s">
        <v>43</v>
      </c>
      <c r="O460" s="85"/>
      <c r="P460" s="215">
        <f>O460*H460</f>
        <v>0</v>
      </c>
      <c r="Q460" s="215">
        <v>0</v>
      </c>
      <c r="R460" s="215">
        <f>Q460*H460</f>
        <v>0</v>
      </c>
      <c r="S460" s="215">
        <v>0</v>
      </c>
      <c r="T460" s="216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17" t="s">
        <v>596</v>
      </c>
      <c r="AT460" s="217" t="s">
        <v>148</v>
      </c>
      <c r="AU460" s="217" t="s">
        <v>82</v>
      </c>
      <c r="AY460" s="18" t="s">
        <v>146</v>
      </c>
      <c r="BE460" s="218">
        <f>IF(N460="základní",J460,0)</f>
        <v>0</v>
      </c>
      <c r="BF460" s="218">
        <f>IF(N460="snížená",J460,0)</f>
        <v>0</v>
      </c>
      <c r="BG460" s="218">
        <f>IF(N460="zákl. přenesená",J460,0)</f>
        <v>0</v>
      </c>
      <c r="BH460" s="218">
        <f>IF(N460="sníž. přenesená",J460,0)</f>
        <v>0</v>
      </c>
      <c r="BI460" s="218">
        <f>IF(N460="nulová",J460,0)</f>
        <v>0</v>
      </c>
      <c r="BJ460" s="18" t="s">
        <v>80</v>
      </c>
      <c r="BK460" s="218">
        <f>ROUND(I460*H460,2)</f>
        <v>0</v>
      </c>
      <c r="BL460" s="18" t="s">
        <v>596</v>
      </c>
      <c r="BM460" s="217" t="s">
        <v>597</v>
      </c>
    </row>
    <row r="461" s="2" customFormat="1" ht="16.5" customHeight="1">
      <c r="A461" s="39"/>
      <c r="B461" s="40"/>
      <c r="C461" s="206" t="s">
        <v>598</v>
      </c>
      <c r="D461" s="206" t="s">
        <v>148</v>
      </c>
      <c r="E461" s="207" t="s">
        <v>599</v>
      </c>
      <c r="F461" s="208" t="s">
        <v>600</v>
      </c>
      <c r="G461" s="209" t="s">
        <v>595</v>
      </c>
      <c r="H461" s="210">
        <v>1</v>
      </c>
      <c r="I461" s="211"/>
      <c r="J461" s="212">
        <f>ROUND(I461*H461,2)</f>
        <v>0</v>
      </c>
      <c r="K461" s="208" t="s">
        <v>19</v>
      </c>
      <c r="L461" s="45"/>
      <c r="M461" s="213" t="s">
        <v>19</v>
      </c>
      <c r="N461" s="214" t="s">
        <v>43</v>
      </c>
      <c r="O461" s="85"/>
      <c r="P461" s="215">
        <f>O461*H461</f>
        <v>0</v>
      </c>
      <c r="Q461" s="215">
        <v>0</v>
      </c>
      <c r="R461" s="215">
        <f>Q461*H461</f>
        <v>0</v>
      </c>
      <c r="S461" s="215">
        <v>0</v>
      </c>
      <c r="T461" s="216">
        <f>S461*H461</f>
        <v>0</v>
      </c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R461" s="217" t="s">
        <v>596</v>
      </c>
      <c r="AT461" s="217" t="s">
        <v>148</v>
      </c>
      <c r="AU461" s="217" t="s">
        <v>82</v>
      </c>
      <c r="AY461" s="18" t="s">
        <v>146</v>
      </c>
      <c r="BE461" s="218">
        <f>IF(N461="základní",J461,0)</f>
        <v>0</v>
      </c>
      <c r="BF461" s="218">
        <f>IF(N461="snížená",J461,0)</f>
        <v>0</v>
      </c>
      <c r="BG461" s="218">
        <f>IF(N461="zákl. přenesená",J461,0)</f>
        <v>0</v>
      </c>
      <c r="BH461" s="218">
        <f>IF(N461="sníž. přenesená",J461,0)</f>
        <v>0</v>
      </c>
      <c r="BI461" s="218">
        <f>IF(N461="nulová",J461,0)</f>
        <v>0</v>
      </c>
      <c r="BJ461" s="18" t="s">
        <v>80</v>
      </c>
      <c r="BK461" s="218">
        <f>ROUND(I461*H461,2)</f>
        <v>0</v>
      </c>
      <c r="BL461" s="18" t="s">
        <v>596</v>
      </c>
      <c r="BM461" s="217" t="s">
        <v>601</v>
      </c>
    </row>
    <row r="462" s="2" customFormat="1">
      <c r="A462" s="39"/>
      <c r="B462" s="40"/>
      <c r="C462" s="41"/>
      <c r="D462" s="224" t="s">
        <v>157</v>
      </c>
      <c r="E462" s="41"/>
      <c r="F462" s="225" t="s">
        <v>602</v>
      </c>
      <c r="G462" s="41"/>
      <c r="H462" s="41"/>
      <c r="I462" s="221"/>
      <c r="J462" s="41"/>
      <c r="K462" s="41"/>
      <c r="L462" s="45"/>
      <c r="M462" s="222"/>
      <c r="N462" s="223"/>
      <c r="O462" s="85"/>
      <c r="P462" s="85"/>
      <c r="Q462" s="85"/>
      <c r="R462" s="85"/>
      <c r="S462" s="85"/>
      <c r="T462" s="86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T462" s="18" t="s">
        <v>157</v>
      </c>
      <c r="AU462" s="18" t="s">
        <v>82</v>
      </c>
    </row>
    <row r="463" s="2" customFormat="1" ht="16.5" customHeight="1">
      <c r="A463" s="39"/>
      <c r="B463" s="40"/>
      <c r="C463" s="206" t="s">
        <v>603</v>
      </c>
      <c r="D463" s="206" t="s">
        <v>148</v>
      </c>
      <c r="E463" s="207" t="s">
        <v>604</v>
      </c>
      <c r="F463" s="208" t="s">
        <v>605</v>
      </c>
      <c r="G463" s="209" t="s">
        <v>595</v>
      </c>
      <c r="H463" s="210">
        <v>1</v>
      </c>
      <c r="I463" s="211"/>
      <c r="J463" s="212">
        <f>ROUND(I463*H463,2)</f>
        <v>0</v>
      </c>
      <c r="K463" s="208" t="s">
        <v>19</v>
      </c>
      <c r="L463" s="45"/>
      <c r="M463" s="213" t="s">
        <v>19</v>
      </c>
      <c r="N463" s="214" t="s">
        <v>43</v>
      </c>
      <c r="O463" s="85"/>
      <c r="P463" s="215">
        <f>O463*H463</f>
        <v>0</v>
      </c>
      <c r="Q463" s="215">
        <v>0</v>
      </c>
      <c r="R463" s="215">
        <f>Q463*H463</f>
        <v>0</v>
      </c>
      <c r="S463" s="215">
        <v>0</v>
      </c>
      <c r="T463" s="216">
        <f>S463*H463</f>
        <v>0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217" t="s">
        <v>596</v>
      </c>
      <c r="AT463" s="217" t="s">
        <v>148</v>
      </c>
      <c r="AU463" s="217" t="s">
        <v>82</v>
      </c>
      <c r="AY463" s="18" t="s">
        <v>146</v>
      </c>
      <c r="BE463" s="218">
        <f>IF(N463="základní",J463,0)</f>
        <v>0</v>
      </c>
      <c r="BF463" s="218">
        <f>IF(N463="snížená",J463,0)</f>
        <v>0</v>
      </c>
      <c r="BG463" s="218">
        <f>IF(N463="zákl. přenesená",J463,0)</f>
        <v>0</v>
      </c>
      <c r="BH463" s="218">
        <f>IF(N463="sníž. přenesená",J463,0)</f>
        <v>0</v>
      </c>
      <c r="BI463" s="218">
        <f>IF(N463="nulová",J463,0)</f>
        <v>0</v>
      </c>
      <c r="BJ463" s="18" t="s">
        <v>80</v>
      </c>
      <c r="BK463" s="218">
        <f>ROUND(I463*H463,2)</f>
        <v>0</v>
      </c>
      <c r="BL463" s="18" t="s">
        <v>596</v>
      </c>
      <c r="BM463" s="217" t="s">
        <v>606</v>
      </c>
    </row>
    <row r="464" s="12" customFormat="1" ht="22.8" customHeight="1">
      <c r="A464" s="12"/>
      <c r="B464" s="190"/>
      <c r="C464" s="191"/>
      <c r="D464" s="192" t="s">
        <v>71</v>
      </c>
      <c r="E464" s="204" t="s">
        <v>607</v>
      </c>
      <c r="F464" s="204" t="s">
        <v>608</v>
      </c>
      <c r="G464" s="191"/>
      <c r="H464" s="191"/>
      <c r="I464" s="194"/>
      <c r="J464" s="205">
        <f>BK464</f>
        <v>0</v>
      </c>
      <c r="K464" s="191"/>
      <c r="L464" s="196"/>
      <c r="M464" s="197"/>
      <c r="N464" s="198"/>
      <c r="O464" s="198"/>
      <c r="P464" s="199">
        <f>SUM(P465:P467)</f>
        <v>0</v>
      </c>
      <c r="Q464" s="198"/>
      <c r="R464" s="199">
        <f>SUM(R465:R467)</f>
        <v>0</v>
      </c>
      <c r="S464" s="198"/>
      <c r="T464" s="200">
        <f>SUM(T465:T467)</f>
        <v>0</v>
      </c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R464" s="201" t="s">
        <v>185</v>
      </c>
      <c r="AT464" s="202" t="s">
        <v>71</v>
      </c>
      <c r="AU464" s="202" t="s">
        <v>80</v>
      </c>
      <c r="AY464" s="201" t="s">
        <v>146</v>
      </c>
      <c r="BK464" s="203">
        <f>SUM(BK465:BK467)</f>
        <v>0</v>
      </c>
    </row>
    <row r="465" s="2" customFormat="1" ht="16.5" customHeight="1">
      <c r="A465" s="39"/>
      <c r="B465" s="40"/>
      <c r="C465" s="206" t="s">
        <v>609</v>
      </c>
      <c r="D465" s="206" t="s">
        <v>148</v>
      </c>
      <c r="E465" s="207" t="s">
        <v>610</v>
      </c>
      <c r="F465" s="208" t="s">
        <v>608</v>
      </c>
      <c r="G465" s="209" t="s">
        <v>595</v>
      </c>
      <c r="H465" s="210">
        <v>1</v>
      </c>
      <c r="I465" s="211"/>
      <c r="J465" s="212">
        <f>ROUND(I465*H465,2)</f>
        <v>0</v>
      </c>
      <c r="K465" s="208" t="s">
        <v>19</v>
      </c>
      <c r="L465" s="45"/>
      <c r="M465" s="213" t="s">
        <v>19</v>
      </c>
      <c r="N465" s="214" t="s">
        <v>43</v>
      </c>
      <c r="O465" s="85"/>
      <c r="P465" s="215">
        <f>O465*H465</f>
        <v>0</v>
      </c>
      <c r="Q465" s="215">
        <v>0</v>
      </c>
      <c r="R465" s="215">
        <f>Q465*H465</f>
        <v>0</v>
      </c>
      <c r="S465" s="215">
        <v>0</v>
      </c>
      <c r="T465" s="216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17" t="s">
        <v>596</v>
      </c>
      <c r="AT465" s="217" t="s">
        <v>148</v>
      </c>
      <c r="AU465" s="217" t="s">
        <v>82</v>
      </c>
      <c r="AY465" s="18" t="s">
        <v>146</v>
      </c>
      <c r="BE465" s="218">
        <f>IF(N465="základní",J465,0)</f>
        <v>0</v>
      </c>
      <c r="BF465" s="218">
        <f>IF(N465="snížená",J465,0)</f>
        <v>0</v>
      </c>
      <c r="BG465" s="218">
        <f>IF(N465="zákl. přenesená",J465,0)</f>
        <v>0</v>
      </c>
      <c r="BH465" s="218">
        <f>IF(N465="sníž. přenesená",J465,0)</f>
        <v>0</v>
      </c>
      <c r="BI465" s="218">
        <f>IF(N465="nulová",J465,0)</f>
        <v>0</v>
      </c>
      <c r="BJ465" s="18" t="s">
        <v>80</v>
      </c>
      <c r="BK465" s="218">
        <f>ROUND(I465*H465,2)</f>
        <v>0</v>
      </c>
      <c r="BL465" s="18" t="s">
        <v>596</v>
      </c>
      <c r="BM465" s="217" t="s">
        <v>611</v>
      </c>
    </row>
    <row r="466" s="2" customFormat="1" ht="16.5" customHeight="1">
      <c r="A466" s="39"/>
      <c r="B466" s="40"/>
      <c r="C466" s="206" t="s">
        <v>612</v>
      </c>
      <c r="D466" s="206" t="s">
        <v>148</v>
      </c>
      <c r="E466" s="207" t="s">
        <v>613</v>
      </c>
      <c r="F466" s="208" t="s">
        <v>614</v>
      </c>
      <c r="G466" s="209" t="s">
        <v>595</v>
      </c>
      <c r="H466" s="210">
        <v>1</v>
      </c>
      <c r="I466" s="211"/>
      <c r="J466" s="212">
        <f>ROUND(I466*H466,2)</f>
        <v>0</v>
      </c>
      <c r="K466" s="208" t="s">
        <v>19</v>
      </c>
      <c r="L466" s="45"/>
      <c r="M466" s="213" t="s">
        <v>19</v>
      </c>
      <c r="N466" s="214" t="s">
        <v>43</v>
      </c>
      <c r="O466" s="85"/>
      <c r="P466" s="215">
        <f>O466*H466</f>
        <v>0</v>
      </c>
      <c r="Q466" s="215">
        <v>0</v>
      </c>
      <c r="R466" s="215">
        <f>Q466*H466</f>
        <v>0</v>
      </c>
      <c r="S466" s="215">
        <v>0</v>
      </c>
      <c r="T466" s="216">
        <f>S466*H466</f>
        <v>0</v>
      </c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R466" s="217" t="s">
        <v>596</v>
      </c>
      <c r="AT466" s="217" t="s">
        <v>148</v>
      </c>
      <c r="AU466" s="217" t="s">
        <v>82</v>
      </c>
      <c r="AY466" s="18" t="s">
        <v>146</v>
      </c>
      <c r="BE466" s="218">
        <f>IF(N466="základní",J466,0)</f>
        <v>0</v>
      </c>
      <c r="BF466" s="218">
        <f>IF(N466="snížená",J466,0)</f>
        <v>0</v>
      </c>
      <c r="BG466" s="218">
        <f>IF(N466="zákl. přenesená",J466,0)</f>
        <v>0</v>
      </c>
      <c r="BH466" s="218">
        <f>IF(N466="sníž. přenesená",J466,0)</f>
        <v>0</v>
      </c>
      <c r="BI466" s="218">
        <f>IF(N466="nulová",J466,0)</f>
        <v>0</v>
      </c>
      <c r="BJ466" s="18" t="s">
        <v>80</v>
      </c>
      <c r="BK466" s="218">
        <f>ROUND(I466*H466,2)</f>
        <v>0</v>
      </c>
      <c r="BL466" s="18" t="s">
        <v>596</v>
      </c>
      <c r="BM466" s="217" t="s">
        <v>615</v>
      </c>
    </row>
    <row r="467" s="2" customFormat="1" ht="16.5" customHeight="1">
      <c r="A467" s="39"/>
      <c r="B467" s="40"/>
      <c r="C467" s="206" t="s">
        <v>616</v>
      </c>
      <c r="D467" s="206" t="s">
        <v>148</v>
      </c>
      <c r="E467" s="207" t="s">
        <v>617</v>
      </c>
      <c r="F467" s="208" t="s">
        <v>618</v>
      </c>
      <c r="G467" s="209" t="s">
        <v>595</v>
      </c>
      <c r="H467" s="210">
        <v>1</v>
      </c>
      <c r="I467" s="211"/>
      <c r="J467" s="212">
        <f>ROUND(I467*H467,2)</f>
        <v>0</v>
      </c>
      <c r="K467" s="208" t="s">
        <v>19</v>
      </c>
      <c r="L467" s="45"/>
      <c r="M467" s="213" t="s">
        <v>19</v>
      </c>
      <c r="N467" s="214" t="s">
        <v>43</v>
      </c>
      <c r="O467" s="85"/>
      <c r="P467" s="215">
        <f>O467*H467</f>
        <v>0</v>
      </c>
      <c r="Q467" s="215">
        <v>0</v>
      </c>
      <c r="R467" s="215">
        <f>Q467*H467</f>
        <v>0</v>
      </c>
      <c r="S467" s="215">
        <v>0</v>
      </c>
      <c r="T467" s="216">
        <f>S467*H467</f>
        <v>0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17" t="s">
        <v>596</v>
      </c>
      <c r="AT467" s="217" t="s">
        <v>148</v>
      </c>
      <c r="AU467" s="217" t="s">
        <v>82</v>
      </c>
      <c r="AY467" s="18" t="s">
        <v>146</v>
      </c>
      <c r="BE467" s="218">
        <f>IF(N467="základní",J467,0)</f>
        <v>0</v>
      </c>
      <c r="BF467" s="218">
        <f>IF(N467="snížená",J467,0)</f>
        <v>0</v>
      </c>
      <c r="BG467" s="218">
        <f>IF(N467="zákl. přenesená",J467,0)</f>
        <v>0</v>
      </c>
      <c r="BH467" s="218">
        <f>IF(N467="sníž. přenesená",J467,0)</f>
        <v>0</v>
      </c>
      <c r="BI467" s="218">
        <f>IF(N467="nulová",J467,0)</f>
        <v>0</v>
      </c>
      <c r="BJ467" s="18" t="s">
        <v>80</v>
      </c>
      <c r="BK467" s="218">
        <f>ROUND(I467*H467,2)</f>
        <v>0</v>
      </c>
      <c r="BL467" s="18" t="s">
        <v>596</v>
      </c>
      <c r="BM467" s="217" t="s">
        <v>619</v>
      </c>
    </row>
    <row r="468" s="12" customFormat="1" ht="22.8" customHeight="1">
      <c r="A468" s="12"/>
      <c r="B468" s="190"/>
      <c r="C468" s="191"/>
      <c r="D468" s="192" t="s">
        <v>71</v>
      </c>
      <c r="E468" s="204" t="s">
        <v>620</v>
      </c>
      <c r="F468" s="204" t="s">
        <v>621</v>
      </c>
      <c r="G468" s="191"/>
      <c r="H468" s="191"/>
      <c r="I468" s="194"/>
      <c r="J468" s="205">
        <f>BK468</f>
        <v>0</v>
      </c>
      <c r="K468" s="191"/>
      <c r="L468" s="196"/>
      <c r="M468" s="197"/>
      <c r="N468" s="198"/>
      <c r="O468" s="198"/>
      <c r="P468" s="199">
        <f>SUM(P469:P471)</f>
        <v>0</v>
      </c>
      <c r="Q468" s="198"/>
      <c r="R468" s="199">
        <f>SUM(R469:R471)</f>
        <v>0</v>
      </c>
      <c r="S468" s="198"/>
      <c r="T468" s="200">
        <f>SUM(T469:T471)</f>
        <v>0</v>
      </c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R468" s="201" t="s">
        <v>185</v>
      </c>
      <c r="AT468" s="202" t="s">
        <v>71</v>
      </c>
      <c r="AU468" s="202" t="s">
        <v>80</v>
      </c>
      <c r="AY468" s="201" t="s">
        <v>146</v>
      </c>
      <c r="BK468" s="203">
        <f>SUM(BK469:BK471)</f>
        <v>0</v>
      </c>
    </row>
    <row r="469" s="2" customFormat="1" ht="16.5" customHeight="1">
      <c r="A469" s="39"/>
      <c r="B469" s="40"/>
      <c r="C469" s="206" t="s">
        <v>622</v>
      </c>
      <c r="D469" s="206" t="s">
        <v>148</v>
      </c>
      <c r="E469" s="207" t="s">
        <v>623</v>
      </c>
      <c r="F469" s="208" t="s">
        <v>624</v>
      </c>
      <c r="G469" s="209" t="s">
        <v>595</v>
      </c>
      <c r="H469" s="210">
        <v>1</v>
      </c>
      <c r="I469" s="211"/>
      <c r="J469" s="212">
        <f>ROUND(I469*H469,2)</f>
        <v>0</v>
      </c>
      <c r="K469" s="208" t="s">
        <v>19</v>
      </c>
      <c r="L469" s="45"/>
      <c r="M469" s="213" t="s">
        <v>19</v>
      </c>
      <c r="N469" s="214" t="s">
        <v>43</v>
      </c>
      <c r="O469" s="85"/>
      <c r="P469" s="215">
        <f>O469*H469</f>
        <v>0</v>
      </c>
      <c r="Q469" s="215">
        <v>0</v>
      </c>
      <c r="R469" s="215">
        <f>Q469*H469</f>
        <v>0</v>
      </c>
      <c r="S469" s="215">
        <v>0</v>
      </c>
      <c r="T469" s="216">
        <f>S469*H469</f>
        <v>0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17" t="s">
        <v>596</v>
      </c>
      <c r="AT469" s="217" t="s">
        <v>148</v>
      </c>
      <c r="AU469" s="217" t="s">
        <v>82</v>
      </c>
      <c r="AY469" s="18" t="s">
        <v>146</v>
      </c>
      <c r="BE469" s="218">
        <f>IF(N469="základní",J469,0)</f>
        <v>0</v>
      </c>
      <c r="BF469" s="218">
        <f>IF(N469="snížená",J469,0)</f>
        <v>0</v>
      </c>
      <c r="BG469" s="218">
        <f>IF(N469="zákl. přenesená",J469,0)</f>
        <v>0</v>
      </c>
      <c r="BH469" s="218">
        <f>IF(N469="sníž. přenesená",J469,0)</f>
        <v>0</v>
      </c>
      <c r="BI469" s="218">
        <f>IF(N469="nulová",J469,0)</f>
        <v>0</v>
      </c>
      <c r="BJ469" s="18" t="s">
        <v>80</v>
      </c>
      <c r="BK469" s="218">
        <f>ROUND(I469*H469,2)</f>
        <v>0</v>
      </c>
      <c r="BL469" s="18" t="s">
        <v>596</v>
      </c>
      <c r="BM469" s="217" t="s">
        <v>625</v>
      </c>
    </row>
    <row r="470" s="14" customFormat="1">
      <c r="A470" s="14"/>
      <c r="B470" s="236"/>
      <c r="C470" s="237"/>
      <c r="D470" s="224" t="s">
        <v>159</v>
      </c>
      <c r="E470" s="238" t="s">
        <v>19</v>
      </c>
      <c r="F470" s="239" t="s">
        <v>80</v>
      </c>
      <c r="G470" s="237"/>
      <c r="H470" s="240">
        <v>1</v>
      </c>
      <c r="I470" s="241"/>
      <c r="J470" s="237"/>
      <c r="K470" s="237"/>
      <c r="L470" s="242"/>
      <c r="M470" s="243"/>
      <c r="N470" s="244"/>
      <c r="O470" s="244"/>
      <c r="P470" s="244"/>
      <c r="Q470" s="244"/>
      <c r="R470" s="244"/>
      <c r="S470" s="244"/>
      <c r="T470" s="245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46" t="s">
        <v>159</v>
      </c>
      <c r="AU470" s="246" t="s">
        <v>82</v>
      </c>
      <c r="AV470" s="14" t="s">
        <v>82</v>
      </c>
      <c r="AW470" s="14" t="s">
        <v>33</v>
      </c>
      <c r="AX470" s="14" t="s">
        <v>72</v>
      </c>
      <c r="AY470" s="246" t="s">
        <v>146</v>
      </c>
    </row>
    <row r="471" s="15" customFormat="1">
      <c r="A471" s="15"/>
      <c r="B471" s="247"/>
      <c r="C471" s="248"/>
      <c r="D471" s="224" t="s">
        <v>159</v>
      </c>
      <c r="E471" s="249" t="s">
        <v>19</v>
      </c>
      <c r="F471" s="250" t="s">
        <v>162</v>
      </c>
      <c r="G471" s="248"/>
      <c r="H471" s="251">
        <v>1</v>
      </c>
      <c r="I471" s="252"/>
      <c r="J471" s="248"/>
      <c r="K471" s="248"/>
      <c r="L471" s="253"/>
      <c r="M471" s="268"/>
      <c r="N471" s="269"/>
      <c r="O471" s="269"/>
      <c r="P471" s="269"/>
      <c r="Q471" s="269"/>
      <c r="R471" s="269"/>
      <c r="S471" s="269"/>
      <c r="T471" s="270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T471" s="257" t="s">
        <v>159</v>
      </c>
      <c r="AU471" s="257" t="s">
        <v>82</v>
      </c>
      <c r="AV471" s="15" t="s">
        <v>153</v>
      </c>
      <c r="AW471" s="15" t="s">
        <v>33</v>
      </c>
      <c r="AX471" s="15" t="s">
        <v>80</v>
      </c>
      <c r="AY471" s="257" t="s">
        <v>146</v>
      </c>
    </row>
    <row r="472" s="2" customFormat="1" ht="6.96" customHeight="1">
      <c r="A472" s="39"/>
      <c r="B472" s="60"/>
      <c r="C472" s="61"/>
      <c r="D472" s="61"/>
      <c r="E472" s="61"/>
      <c r="F472" s="61"/>
      <c r="G472" s="61"/>
      <c r="H472" s="61"/>
      <c r="I472" s="61"/>
      <c r="J472" s="61"/>
      <c r="K472" s="61"/>
      <c r="L472" s="45"/>
      <c r="M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</row>
  </sheetData>
  <sheetProtection sheet="1" autoFilter="0" formatColumns="0" formatRows="0" objects="1" scenarios="1" spinCount="100000" saltValue="Q9W7mLksOqj2W3rV1lJAGBR7wK0UOm4FOXw8tIb9clIInCqLX6oVXTeDnbG47VCsXDlLfeCHqOWkQ/TUzy9cPg==" hashValue="O3x9S2Sz5T+UPkB3fTCuqSZ4Iaj6KoaIWOc8y6h/cHnylJZq1jGyucBj0MgYCy2nVpssQlWqK8e5LqGdDtmNnA==" algorithmName="SHA-512" password="CC35"/>
  <autoFilter ref="C93:K471"/>
  <mergeCells count="9">
    <mergeCell ref="E7:H7"/>
    <mergeCell ref="E9:H9"/>
    <mergeCell ref="E18:H18"/>
    <mergeCell ref="E27:H27"/>
    <mergeCell ref="E48:H48"/>
    <mergeCell ref="E50:H50"/>
    <mergeCell ref="E84:H84"/>
    <mergeCell ref="E86:H86"/>
    <mergeCell ref="L2:V2"/>
  </mergeCells>
  <hyperlinks>
    <hyperlink ref="F98" r:id="rId1" display="https://podminky.urs.cz/item/CS_URS_2025_01/113154546"/>
    <hyperlink ref="F104" r:id="rId2" display="https://podminky.urs.cz/item/CS_URS_2025_01/113107241"/>
    <hyperlink ref="F110" r:id="rId3" display="https://podminky.urs.cz/item/CS_URS_2025_01/113106134"/>
    <hyperlink ref="F116" r:id="rId4" display="https://podminky.urs.cz/item/CS_URS_2025_01/113202111"/>
    <hyperlink ref="F126" r:id="rId5" display="https://podminky.urs.cz/item/CS_URS_2025_01/122151104"/>
    <hyperlink ref="F135" r:id="rId6" display="https://podminky.urs.cz/item/CS_URS_2025_01/132151102"/>
    <hyperlink ref="F140" r:id="rId7" display="https://podminky.urs.cz/item/CS_URS_2025_01/132151252"/>
    <hyperlink ref="F152" r:id="rId8" display="https://podminky.urs.cz/item/CS_URS_2025_01/175151101"/>
    <hyperlink ref="F160" r:id="rId9" display="https://podminky.urs.cz/item/CS_URS_2025_01/174151101"/>
    <hyperlink ref="F172" r:id="rId10" display="https://podminky.urs.cz/item/CS_URS_2025_01/181951112"/>
    <hyperlink ref="F182" r:id="rId11" display="https://podminky.urs.cz/item/CS_URS_2025_01/212751106"/>
    <hyperlink ref="F188" r:id="rId12" display="https://podminky.urs.cz/item/CS_URS_2025_01/451541111"/>
    <hyperlink ref="F194" r:id="rId13" display="https://podminky.urs.cz/item/CS_URS_2025_01/564861111"/>
    <hyperlink ref="F201" r:id="rId14" display="https://podminky.urs.cz/item/CS_URS_2025_01/564952111"/>
    <hyperlink ref="F206" r:id="rId15" display="https://podminky.urs.cz/item/CS_URS_2025_01/564951313"/>
    <hyperlink ref="F213" r:id="rId16" display="https://podminky.urs.cz/item/CS_URS_2025_01/577176121"/>
    <hyperlink ref="F218" r:id="rId17" display="https://podminky.urs.cz/item/CS_URS_2025_01/573231106"/>
    <hyperlink ref="F223" r:id="rId18" display="https://podminky.urs.cz/item/CS_URS_2025_01/577134121"/>
    <hyperlink ref="F228" r:id="rId19" display="https://podminky.urs.cz/item/CS_URS_2025_01/596211113"/>
    <hyperlink ref="F241" r:id="rId20" display="https://podminky.urs.cz/item/CS_URS_2025_01/596212213"/>
    <hyperlink ref="F259" r:id="rId21" display="https://podminky.urs.cz/item/CS_URS_2025_01/871313121"/>
    <hyperlink ref="F266" r:id="rId22" display="https://podminky.urs.cz/item/CS_URS_2025_01/877310310"/>
    <hyperlink ref="F275" r:id="rId23" display="https://podminky.urs.cz/item/CS_URS_2025_01/895941302"/>
    <hyperlink ref="F284" r:id="rId24" display="https://podminky.urs.cz/item/CS_URS_2025_01/895941332"/>
    <hyperlink ref="F293" r:id="rId25" display="https://podminky.urs.cz/item/CS_URS_2025_01/895941362"/>
    <hyperlink ref="F302" r:id="rId26" display="https://podminky.urs.cz/item/CS_URS_2025_01/895941313"/>
    <hyperlink ref="F311" r:id="rId27" display="https://podminky.urs.cz/item/CS_URS_2025_01/899204112"/>
    <hyperlink ref="F328" r:id="rId28" display="https://podminky.urs.cz/item/CS_URS_2025_01/899132121"/>
    <hyperlink ref="F334" r:id="rId29" display="https://podminky.urs.cz/item/CS_URS_2025_01/899132212"/>
    <hyperlink ref="F340" r:id="rId30" display="https://podminky.urs.cz/item/CS_URS_2025_01/916241213"/>
    <hyperlink ref="F351" r:id="rId31" display="https://podminky.urs.cz/item/CS_URS_2025_01/916991121"/>
    <hyperlink ref="F360" r:id="rId32" display="https://podminky.urs.cz/item/CS_URS_2025_01/916111123"/>
    <hyperlink ref="F369" r:id="rId33" display="https://podminky.urs.cz/item/CS_URS_2025_01/916231213"/>
    <hyperlink ref="F378" r:id="rId34" display="https://podminky.urs.cz/item/CS_URS_2025_01/919735112"/>
    <hyperlink ref="F382" r:id="rId35" display="https://podminky.urs.cz/item/CS_URS_2025_01/919732211"/>
    <hyperlink ref="F386" r:id="rId36" display="https://podminky.urs.cz/item/CS_URS_2025_01/966006132"/>
    <hyperlink ref="F390" r:id="rId37" display="https://podminky.urs.cz/item/CS_URS_2025_01/914111111"/>
    <hyperlink ref="F400" r:id="rId38" display="https://podminky.urs.cz/item/CS_URS_2025_01/914511112"/>
    <hyperlink ref="F413" r:id="rId39" display="https://podminky.urs.cz/item/CS_URS_2025_01/915121121"/>
    <hyperlink ref="F417" r:id="rId40" display="https://podminky.urs.cz/item/CS_URS_2025_01/915221122"/>
    <hyperlink ref="F421" r:id="rId41" display="https://podminky.urs.cz/item/CS_URS_2025_01/979024443"/>
    <hyperlink ref="F436" r:id="rId42" display="https://podminky.urs.cz/item/CS_URS_2025_01/997221611"/>
    <hyperlink ref="F448" r:id="rId43" display="https://podminky.urs.cz/item/CS_URS_2025_01/998225111"/>
    <hyperlink ref="F452" r:id="rId44" display="https://podminky.urs.cz/item/CS_URS_2025_01/711161274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82</v>
      </c>
    </row>
    <row r="4" s="1" customFormat="1" ht="24.96" customHeight="1">
      <c r="B4" s="21"/>
      <c r="D4" s="132" t="s">
        <v>93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Oprava povrchu komunikace v Klatovech 2025, 5. část (Neumannova ulice)</v>
      </c>
      <c r="F7" s="134"/>
      <c r="G7" s="134"/>
      <c r="H7" s="134"/>
      <c r="L7" s="21"/>
    </row>
    <row r="8" s="2" customFormat="1" ht="12" customHeight="1">
      <c r="A8" s="39"/>
      <c r="B8" s="45"/>
      <c r="C8" s="39"/>
      <c r="D8" s="134" t="s">
        <v>107</v>
      </c>
      <c r="E8" s="39"/>
      <c r="F8" s="39"/>
      <c r="G8" s="39"/>
      <c r="H8" s="39"/>
      <c r="I8" s="39"/>
      <c r="J8" s="39"/>
      <c r="K8" s="39"/>
      <c r="L8" s="136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7" t="s">
        <v>626</v>
      </c>
      <c r="F9" s="39"/>
      <c r="G9" s="39"/>
      <c r="H9" s="39"/>
      <c r="I9" s="39"/>
      <c r="J9" s="39"/>
      <c r="K9" s="39"/>
      <c r="L9" s="136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6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4" t="s">
        <v>18</v>
      </c>
      <c r="E11" s="39"/>
      <c r="F11" s="138" t="s">
        <v>19</v>
      </c>
      <c r="G11" s="39"/>
      <c r="H11" s="39"/>
      <c r="I11" s="134" t="s">
        <v>20</v>
      </c>
      <c r="J11" s="138" t="s">
        <v>19</v>
      </c>
      <c r="K11" s="39"/>
      <c r="L11" s="136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4" t="s">
        <v>21</v>
      </c>
      <c r="E12" s="39"/>
      <c r="F12" s="138" t="s">
        <v>35</v>
      </c>
      <c r="G12" s="39"/>
      <c r="H12" s="39"/>
      <c r="I12" s="134" t="s">
        <v>23</v>
      </c>
      <c r="J12" s="139" t="str">
        <f>'Rekapitulace stavby'!AN8</f>
        <v>18. 2. 2025</v>
      </c>
      <c r="K12" s="39"/>
      <c r="L12" s="136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6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4" t="s">
        <v>25</v>
      </c>
      <c r="E14" s="39"/>
      <c r="F14" s="39"/>
      <c r="G14" s="39"/>
      <c r="H14" s="39"/>
      <c r="I14" s="134" t="s">
        <v>26</v>
      </c>
      <c r="J14" s="138" t="s">
        <v>19</v>
      </c>
      <c r="K14" s="39"/>
      <c r="L14" s="136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8" t="s">
        <v>27</v>
      </c>
      <c r="F15" s="39"/>
      <c r="G15" s="39"/>
      <c r="H15" s="39"/>
      <c r="I15" s="134" t="s">
        <v>28</v>
      </c>
      <c r="J15" s="138" t="s">
        <v>19</v>
      </c>
      <c r="K15" s="39"/>
      <c r="L15" s="136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6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4" t="s">
        <v>29</v>
      </c>
      <c r="E17" s="39"/>
      <c r="F17" s="39"/>
      <c r="G17" s="39"/>
      <c r="H17" s="39"/>
      <c r="I17" s="134" t="s">
        <v>26</v>
      </c>
      <c r="J17" s="34" t="str">
        <f>'Rekapitulace stavby'!AN13</f>
        <v>Vyplň údaj</v>
      </c>
      <c r="K17" s="39"/>
      <c r="L17" s="136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8"/>
      <c r="G18" s="138"/>
      <c r="H18" s="138"/>
      <c r="I18" s="134" t="s">
        <v>28</v>
      </c>
      <c r="J18" s="34" t="str">
        <f>'Rekapitulace stavby'!AN14</f>
        <v>Vyplň údaj</v>
      </c>
      <c r="K18" s="39"/>
      <c r="L18" s="136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6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4" t="s">
        <v>31</v>
      </c>
      <c r="E20" s="39"/>
      <c r="F20" s="39"/>
      <c r="G20" s="39"/>
      <c r="H20" s="39"/>
      <c r="I20" s="134" t="s">
        <v>26</v>
      </c>
      <c r="J20" s="138" t="str">
        <f>IF('Rekapitulace stavby'!AN16="","",'Rekapitulace stavby'!AN16)</f>
        <v/>
      </c>
      <c r="K20" s="39"/>
      <c r="L20" s="136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8" t="str">
        <f>IF('Rekapitulace stavby'!E17="","",'Rekapitulace stavby'!E17)</f>
        <v>Ing. Tomáš Macán</v>
      </c>
      <c r="F21" s="39"/>
      <c r="G21" s="39"/>
      <c r="H21" s="39"/>
      <c r="I21" s="134" t="s">
        <v>28</v>
      </c>
      <c r="J21" s="138" t="str">
        <f>IF('Rekapitulace stavby'!AN17="","",'Rekapitulace stavby'!AN17)</f>
        <v/>
      </c>
      <c r="K21" s="39"/>
      <c r="L21" s="136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6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4" t="s">
        <v>34</v>
      </c>
      <c r="E23" s="39"/>
      <c r="F23" s="39"/>
      <c r="G23" s="39"/>
      <c r="H23" s="39"/>
      <c r="I23" s="134" t="s">
        <v>26</v>
      </c>
      <c r="J23" s="138" t="str">
        <f>IF('Rekapitulace stavby'!AN19="","",'Rekapitulace stavby'!AN19)</f>
        <v/>
      </c>
      <c r="K23" s="39"/>
      <c r="L23" s="136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8" t="str">
        <f>IF('Rekapitulace stavby'!E20="","",'Rekapitulace stavby'!E20)</f>
        <v xml:space="preserve"> </v>
      </c>
      <c r="F24" s="39"/>
      <c r="G24" s="39"/>
      <c r="H24" s="39"/>
      <c r="I24" s="134" t="s">
        <v>28</v>
      </c>
      <c r="J24" s="138" t="str">
        <f>IF('Rekapitulace stavby'!AN20="","",'Rekapitulace stavby'!AN20)</f>
        <v/>
      </c>
      <c r="K24" s="39"/>
      <c r="L24" s="136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6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4" t="s">
        <v>36</v>
      </c>
      <c r="E26" s="39"/>
      <c r="F26" s="39"/>
      <c r="G26" s="39"/>
      <c r="H26" s="39"/>
      <c r="I26" s="39"/>
      <c r="J26" s="39"/>
      <c r="K26" s="39"/>
      <c r="L26" s="136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6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4"/>
      <c r="E29" s="144"/>
      <c r="F29" s="144"/>
      <c r="G29" s="144"/>
      <c r="H29" s="144"/>
      <c r="I29" s="144"/>
      <c r="J29" s="144"/>
      <c r="K29" s="144"/>
      <c r="L29" s="136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5" t="s">
        <v>38</v>
      </c>
      <c r="E30" s="39"/>
      <c r="F30" s="39"/>
      <c r="G30" s="39"/>
      <c r="H30" s="39"/>
      <c r="I30" s="39"/>
      <c r="J30" s="146">
        <f>ROUND(J91, 2)</f>
        <v>0</v>
      </c>
      <c r="K30" s="39"/>
      <c r="L30" s="136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4"/>
      <c r="E31" s="144"/>
      <c r="F31" s="144"/>
      <c r="G31" s="144"/>
      <c r="H31" s="144"/>
      <c r="I31" s="144"/>
      <c r="J31" s="144"/>
      <c r="K31" s="144"/>
      <c r="L31" s="136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7" t="s">
        <v>40</v>
      </c>
      <c r="G32" s="39"/>
      <c r="H32" s="39"/>
      <c r="I32" s="147" t="s">
        <v>39</v>
      </c>
      <c r="J32" s="147" t="s">
        <v>41</v>
      </c>
      <c r="K32" s="39"/>
      <c r="L32" s="136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8" t="s">
        <v>42</v>
      </c>
      <c r="E33" s="134" t="s">
        <v>43</v>
      </c>
      <c r="F33" s="149">
        <f>ROUND((SUM(BE91:BE157)),  2)</f>
        <v>0</v>
      </c>
      <c r="G33" s="39"/>
      <c r="H33" s="39"/>
      <c r="I33" s="150">
        <v>0.20999999999999999</v>
      </c>
      <c r="J33" s="149">
        <f>ROUND(((SUM(BE91:BE157))*I33),  2)</f>
        <v>0</v>
      </c>
      <c r="K33" s="39"/>
      <c r="L33" s="136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4" t="s">
        <v>44</v>
      </c>
      <c r="F34" s="149">
        <f>ROUND((SUM(BF91:BF157)),  2)</f>
        <v>0</v>
      </c>
      <c r="G34" s="39"/>
      <c r="H34" s="39"/>
      <c r="I34" s="150">
        <v>0.12</v>
      </c>
      <c r="J34" s="149">
        <f>ROUND(((SUM(BF91:BF157))*I34),  2)</f>
        <v>0</v>
      </c>
      <c r="K34" s="39"/>
      <c r="L34" s="136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4" t="s">
        <v>45</v>
      </c>
      <c r="F35" s="149">
        <f>ROUND((SUM(BG91:BG157)),  2)</f>
        <v>0</v>
      </c>
      <c r="G35" s="39"/>
      <c r="H35" s="39"/>
      <c r="I35" s="150">
        <v>0.20999999999999999</v>
      </c>
      <c r="J35" s="149">
        <f>0</f>
        <v>0</v>
      </c>
      <c r="K35" s="39"/>
      <c r="L35" s="136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4" t="s">
        <v>46</v>
      </c>
      <c r="F36" s="149">
        <f>ROUND((SUM(BH91:BH157)),  2)</f>
        <v>0</v>
      </c>
      <c r="G36" s="39"/>
      <c r="H36" s="39"/>
      <c r="I36" s="150">
        <v>0.12</v>
      </c>
      <c r="J36" s="149">
        <f>0</f>
        <v>0</v>
      </c>
      <c r="K36" s="39"/>
      <c r="L36" s="136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4" t="s">
        <v>47</v>
      </c>
      <c r="F37" s="149">
        <f>ROUND((SUM(BI91:BI157)),  2)</f>
        <v>0</v>
      </c>
      <c r="G37" s="39"/>
      <c r="H37" s="39"/>
      <c r="I37" s="150">
        <v>0</v>
      </c>
      <c r="J37" s="149">
        <f>0</f>
        <v>0</v>
      </c>
      <c r="K37" s="39"/>
      <c r="L37" s="136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6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112</v>
      </c>
      <c r="D45" s="41"/>
      <c r="E45" s="41"/>
      <c r="F45" s="41"/>
      <c r="G45" s="41"/>
      <c r="H45" s="41"/>
      <c r="I45" s="41"/>
      <c r="J45" s="41"/>
      <c r="K45" s="41"/>
      <c r="L45" s="136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6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6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2" t="str">
        <f>E7</f>
        <v>Oprava povrchu komunikace v Klatovech 2025, 5. část (Neumannova ulice)</v>
      </c>
      <c r="F48" s="33"/>
      <c r="G48" s="33"/>
      <c r="H48" s="33"/>
      <c r="I48" s="41"/>
      <c r="J48" s="41"/>
      <c r="K48" s="41"/>
      <c r="L48" s="136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107</v>
      </c>
      <c r="D49" s="41"/>
      <c r="E49" s="41"/>
      <c r="F49" s="41"/>
      <c r="G49" s="41"/>
      <c r="H49" s="41"/>
      <c r="I49" s="41"/>
      <c r="J49" s="41"/>
      <c r="K49" s="41"/>
      <c r="L49" s="136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SO401 - VEŘEJNÉ OSVĚTLENÍ</v>
      </c>
      <c r="F50" s="41"/>
      <c r="G50" s="41"/>
      <c r="H50" s="41"/>
      <c r="I50" s="41"/>
      <c r="J50" s="41"/>
      <c r="K50" s="41"/>
      <c r="L50" s="136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6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18. 2. 2025</v>
      </c>
      <c r="K52" s="41"/>
      <c r="L52" s="136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6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Klatovy</v>
      </c>
      <c r="G54" s="41"/>
      <c r="H54" s="41"/>
      <c r="I54" s="33" t="s">
        <v>31</v>
      </c>
      <c r="J54" s="37" t="str">
        <f>E21</f>
        <v>Ing. Tomáš Macán</v>
      </c>
      <c r="K54" s="41"/>
      <c r="L54" s="136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 xml:space="preserve"> </v>
      </c>
      <c r="K55" s="41"/>
      <c r="L55" s="136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6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3" t="s">
        <v>113</v>
      </c>
      <c r="D57" s="164"/>
      <c r="E57" s="164"/>
      <c r="F57" s="164"/>
      <c r="G57" s="164"/>
      <c r="H57" s="164"/>
      <c r="I57" s="164"/>
      <c r="J57" s="165" t="s">
        <v>114</v>
      </c>
      <c r="K57" s="164"/>
      <c r="L57" s="136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6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6" t="s">
        <v>70</v>
      </c>
      <c r="D59" s="41"/>
      <c r="E59" s="41"/>
      <c r="F59" s="41"/>
      <c r="G59" s="41"/>
      <c r="H59" s="41"/>
      <c r="I59" s="41"/>
      <c r="J59" s="103">
        <f>J91</f>
        <v>0</v>
      </c>
      <c r="K59" s="41"/>
      <c r="L59" s="136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115</v>
      </c>
    </row>
    <row r="60" s="9" customFormat="1" ht="24.96" customHeight="1">
      <c r="A60" s="9"/>
      <c r="B60" s="167"/>
      <c r="C60" s="168"/>
      <c r="D60" s="169" t="s">
        <v>627</v>
      </c>
      <c r="E60" s="170"/>
      <c r="F60" s="170"/>
      <c r="G60" s="170"/>
      <c r="H60" s="170"/>
      <c r="I60" s="170"/>
      <c r="J60" s="171">
        <f>J92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7"/>
      <c r="C61" s="168"/>
      <c r="D61" s="169" t="s">
        <v>628</v>
      </c>
      <c r="E61" s="170"/>
      <c r="F61" s="170"/>
      <c r="G61" s="170"/>
      <c r="H61" s="170"/>
      <c r="I61" s="170"/>
      <c r="J61" s="171">
        <f>J118</f>
        <v>0</v>
      </c>
      <c r="K61" s="168"/>
      <c r="L61" s="172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7"/>
      <c r="C62" s="168"/>
      <c r="D62" s="169" t="s">
        <v>629</v>
      </c>
      <c r="E62" s="170"/>
      <c r="F62" s="170"/>
      <c r="G62" s="170"/>
      <c r="H62" s="170"/>
      <c r="I62" s="170"/>
      <c r="J62" s="171">
        <f>J121</f>
        <v>0</v>
      </c>
      <c r="K62" s="168"/>
      <c r="L62" s="172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7"/>
      <c r="C63" s="168"/>
      <c r="D63" s="169" t="s">
        <v>630</v>
      </c>
      <c r="E63" s="170"/>
      <c r="F63" s="170"/>
      <c r="G63" s="170"/>
      <c r="H63" s="170"/>
      <c r="I63" s="170"/>
      <c r="J63" s="171">
        <f>J136</f>
        <v>0</v>
      </c>
      <c r="K63" s="168"/>
      <c r="L63" s="172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7"/>
      <c r="C64" s="168"/>
      <c r="D64" s="169" t="s">
        <v>631</v>
      </c>
      <c r="E64" s="170"/>
      <c r="F64" s="170"/>
      <c r="G64" s="170"/>
      <c r="H64" s="170"/>
      <c r="I64" s="170"/>
      <c r="J64" s="171">
        <f>J140</f>
        <v>0</v>
      </c>
      <c r="K64" s="168"/>
      <c r="L64" s="17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7"/>
      <c r="C65" s="168"/>
      <c r="D65" s="169" t="s">
        <v>632</v>
      </c>
      <c r="E65" s="170"/>
      <c r="F65" s="170"/>
      <c r="G65" s="170"/>
      <c r="H65" s="170"/>
      <c r="I65" s="170"/>
      <c r="J65" s="171">
        <f>J143</f>
        <v>0</v>
      </c>
      <c r="K65" s="168"/>
      <c r="L65" s="17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7"/>
      <c r="C66" s="168"/>
      <c r="D66" s="169" t="s">
        <v>633</v>
      </c>
      <c r="E66" s="170"/>
      <c r="F66" s="170"/>
      <c r="G66" s="170"/>
      <c r="H66" s="170"/>
      <c r="I66" s="170"/>
      <c r="J66" s="171">
        <f>J145</f>
        <v>0</v>
      </c>
      <c r="K66" s="168"/>
      <c r="L66" s="172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67"/>
      <c r="C67" s="168"/>
      <c r="D67" s="169" t="s">
        <v>634</v>
      </c>
      <c r="E67" s="170"/>
      <c r="F67" s="170"/>
      <c r="G67" s="170"/>
      <c r="H67" s="170"/>
      <c r="I67" s="170"/>
      <c r="J67" s="171">
        <f>J149</f>
        <v>0</v>
      </c>
      <c r="K67" s="168"/>
      <c r="L67" s="17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67"/>
      <c r="C68" s="168"/>
      <c r="D68" s="169" t="s">
        <v>635</v>
      </c>
      <c r="E68" s="170"/>
      <c r="F68" s="170"/>
      <c r="G68" s="170"/>
      <c r="H68" s="170"/>
      <c r="I68" s="170"/>
      <c r="J68" s="171">
        <f>J150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67"/>
      <c r="C69" s="168"/>
      <c r="D69" s="169" t="s">
        <v>636</v>
      </c>
      <c r="E69" s="170"/>
      <c r="F69" s="170"/>
      <c r="G69" s="170"/>
      <c r="H69" s="170"/>
      <c r="I69" s="170"/>
      <c r="J69" s="171">
        <f>J152</f>
        <v>0</v>
      </c>
      <c r="K69" s="168"/>
      <c r="L69" s="17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7"/>
      <c r="C70" s="168"/>
      <c r="D70" s="169" t="s">
        <v>637</v>
      </c>
      <c r="E70" s="170"/>
      <c r="F70" s="170"/>
      <c r="G70" s="170"/>
      <c r="H70" s="170"/>
      <c r="I70" s="170"/>
      <c r="J70" s="171">
        <f>J154</f>
        <v>0</v>
      </c>
      <c r="K70" s="168"/>
      <c r="L70" s="17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67"/>
      <c r="C71" s="168"/>
      <c r="D71" s="169" t="s">
        <v>638</v>
      </c>
      <c r="E71" s="170"/>
      <c r="F71" s="170"/>
      <c r="G71" s="170"/>
      <c r="H71" s="170"/>
      <c r="I71" s="170"/>
      <c r="J71" s="171">
        <f>J156</f>
        <v>0</v>
      </c>
      <c r="K71" s="168"/>
      <c r="L71" s="172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6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36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3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131</v>
      </c>
      <c r="D78" s="41"/>
      <c r="E78" s="41"/>
      <c r="F78" s="41"/>
      <c r="G78" s="41"/>
      <c r="H78" s="41"/>
      <c r="I78" s="41"/>
      <c r="J78" s="41"/>
      <c r="K78" s="41"/>
      <c r="L78" s="136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6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36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62" t="str">
        <f>E7</f>
        <v>Oprava povrchu komunikace v Klatovech 2025, 5. část (Neumannova ulice)</v>
      </c>
      <c r="F81" s="33"/>
      <c r="G81" s="33"/>
      <c r="H81" s="33"/>
      <c r="I81" s="41"/>
      <c r="J81" s="41"/>
      <c r="K81" s="41"/>
      <c r="L81" s="136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107</v>
      </c>
      <c r="D82" s="41"/>
      <c r="E82" s="41"/>
      <c r="F82" s="41"/>
      <c r="G82" s="41"/>
      <c r="H82" s="41"/>
      <c r="I82" s="41"/>
      <c r="J82" s="41"/>
      <c r="K82" s="41"/>
      <c r="L82" s="136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E9</f>
        <v>SO401 - VEŘEJNÉ OSVĚTLENÍ</v>
      </c>
      <c r="F83" s="41"/>
      <c r="G83" s="41"/>
      <c r="H83" s="41"/>
      <c r="I83" s="41"/>
      <c r="J83" s="41"/>
      <c r="K83" s="41"/>
      <c r="L83" s="136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6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21</v>
      </c>
      <c r="D85" s="41"/>
      <c r="E85" s="41"/>
      <c r="F85" s="28" t="str">
        <f>F12</f>
        <v xml:space="preserve"> </v>
      </c>
      <c r="G85" s="41"/>
      <c r="H85" s="41"/>
      <c r="I85" s="33" t="s">
        <v>23</v>
      </c>
      <c r="J85" s="73" t="str">
        <f>IF(J12="","",J12)</f>
        <v>18. 2. 2025</v>
      </c>
      <c r="K85" s="41"/>
      <c r="L85" s="136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6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5.15" customHeight="1">
      <c r="A87" s="39"/>
      <c r="B87" s="40"/>
      <c r="C87" s="33" t="s">
        <v>25</v>
      </c>
      <c r="D87" s="41"/>
      <c r="E87" s="41"/>
      <c r="F87" s="28" t="str">
        <f>E15</f>
        <v>Město Klatovy</v>
      </c>
      <c r="G87" s="41"/>
      <c r="H87" s="41"/>
      <c r="I87" s="33" t="s">
        <v>31</v>
      </c>
      <c r="J87" s="37" t="str">
        <f>E21</f>
        <v>Ing. Tomáš Macán</v>
      </c>
      <c r="K87" s="41"/>
      <c r="L87" s="136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29</v>
      </c>
      <c r="D88" s="41"/>
      <c r="E88" s="41"/>
      <c r="F88" s="28" t="str">
        <f>IF(E18="","",E18)</f>
        <v>Vyplň údaj</v>
      </c>
      <c r="G88" s="41"/>
      <c r="H88" s="41"/>
      <c r="I88" s="33" t="s">
        <v>34</v>
      </c>
      <c r="J88" s="37" t="str">
        <f>E24</f>
        <v xml:space="preserve"> </v>
      </c>
      <c r="K88" s="41"/>
      <c r="L88" s="136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6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1" customFormat="1" ht="29.28" customHeight="1">
      <c r="A90" s="179"/>
      <c r="B90" s="180"/>
      <c r="C90" s="181" t="s">
        <v>132</v>
      </c>
      <c r="D90" s="182" t="s">
        <v>57</v>
      </c>
      <c r="E90" s="182" t="s">
        <v>53</v>
      </c>
      <c r="F90" s="182" t="s">
        <v>54</v>
      </c>
      <c r="G90" s="182" t="s">
        <v>133</v>
      </c>
      <c r="H90" s="182" t="s">
        <v>134</v>
      </c>
      <c r="I90" s="182" t="s">
        <v>135</v>
      </c>
      <c r="J90" s="182" t="s">
        <v>114</v>
      </c>
      <c r="K90" s="183" t="s">
        <v>136</v>
      </c>
      <c r="L90" s="184"/>
      <c r="M90" s="93" t="s">
        <v>19</v>
      </c>
      <c r="N90" s="94" t="s">
        <v>42</v>
      </c>
      <c r="O90" s="94" t="s">
        <v>137</v>
      </c>
      <c r="P90" s="94" t="s">
        <v>138</v>
      </c>
      <c r="Q90" s="94" t="s">
        <v>139</v>
      </c>
      <c r="R90" s="94" t="s">
        <v>140</v>
      </c>
      <c r="S90" s="94" t="s">
        <v>141</v>
      </c>
      <c r="T90" s="95" t="s">
        <v>142</v>
      </c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</row>
    <row r="91" s="2" customFormat="1" ht="22.8" customHeight="1">
      <c r="A91" s="39"/>
      <c r="B91" s="40"/>
      <c r="C91" s="100" t="s">
        <v>143</v>
      </c>
      <c r="D91" s="41"/>
      <c r="E91" s="41"/>
      <c r="F91" s="41"/>
      <c r="G91" s="41"/>
      <c r="H91" s="41"/>
      <c r="I91" s="41"/>
      <c r="J91" s="185">
        <f>BK91</f>
        <v>0</v>
      </c>
      <c r="K91" s="41"/>
      <c r="L91" s="45"/>
      <c r="M91" s="96"/>
      <c r="N91" s="186"/>
      <c r="O91" s="97"/>
      <c r="P91" s="187">
        <f>P92+P118+P121+P136+P140+P143+P145+P149+P150+P152+P154+P156</f>
        <v>0</v>
      </c>
      <c r="Q91" s="97"/>
      <c r="R91" s="187">
        <f>R92+R118+R121+R136+R140+R143+R145+R149+R150+R152+R154+R156</f>
        <v>0</v>
      </c>
      <c r="S91" s="97"/>
      <c r="T91" s="188">
        <f>T92+T118+T121+T136+T140+T143+T145+T149+T150+T152+T154+T156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71</v>
      </c>
      <c r="AU91" s="18" t="s">
        <v>115</v>
      </c>
      <c r="BK91" s="189">
        <f>BK92+BK118+BK121+BK136+BK140+BK143+BK145+BK149+BK150+BK152+BK154+BK156</f>
        <v>0</v>
      </c>
    </row>
    <row r="92" s="12" customFormat="1" ht="25.92" customHeight="1">
      <c r="A92" s="12"/>
      <c r="B92" s="190"/>
      <c r="C92" s="191"/>
      <c r="D92" s="192" t="s">
        <v>71</v>
      </c>
      <c r="E92" s="193" t="s">
        <v>639</v>
      </c>
      <c r="F92" s="193" t="s">
        <v>640</v>
      </c>
      <c r="G92" s="191"/>
      <c r="H92" s="191"/>
      <c r="I92" s="194"/>
      <c r="J92" s="195">
        <f>BK92</f>
        <v>0</v>
      </c>
      <c r="K92" s="191"/>
      <c r="L92" s="196"/>
      <c r="M92" s="197"/>
      <c r="N92" s="198"/>
      <c r="O92" s="198"/>
      <c r="P92" s="199">
        <f>SUM(P93:P117)</f>
        <v>0</v>
      </c>
      <c r="Q92" s="198"/>
      <c r="R92" s="199">
        <f>SUM(R93:R117)</f>
        <v>0</v>
      </c>
      <c r="S92" s="198"/>
      <c r="T92" s="200">
        <f>SUM(T93:T117)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1" t="s">
        <v>80</v>
      </c>
      <c r="AT92" s="202" t="s">
        <v>71</v>
      </c>
      <c r="AU92" s="202" t="s">
        <v>72</v>
      </c>
      <c r="AY92" s="201" t="s">
        <v>146</v>
      </c>
      <c r="BK92" s="203">
        <f>SUM(BK93:BK117)</f>
        <v>0</v>
      </c>
    </row>
    <row r="93" s="2" customFormat="1" ht="16.5" customHeight="1">
      <c r="A93" s="39"/>
      <c r="B93" s="40"/>
      <c r="C93" s="206" t="s">
        <v>80</v>
      </c>
      <c r="D93" s="206" t="s">
        <v>148</v>
      </c>
      <c r="E93" s="207" t="s">
        <v>641</v>
      </c>
      <c r="F93" s="208" t="s">
        <v>642</v>
      </c>
      <c r="G93" s="209" t="s">
        <v>354</v>
      </c>
      <c r="H93" s="210">
        <v>5</v>
      </c>
      <c r="I93" s="211"/>
      <c r="J93" s="212">
        <f>ROUND(I93*H93,2)</f>
        <v>0</v>
      </c>
      <c r="K93" s="208" t="s">
        <v>19</v>
      </c>
      <c r="L93" s="45"/>
      <c r="M93" s="213" t="s">
        <v>19</v>
      </c>
      <c r="N93" s="214" t="s">
        <v>43</v>
      </c>
      <c r="O93" s="85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7" t="s">
        <v>153</v>
      </c>
      <c r="AT93" s="217" t="s">
        <v>148</v>
      </c>
      <c r="AU93" s="217" t="s">
        <v>80</v>
      </c>
      <c r="AY93" s="18" t="s">
        <v>146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8" t="s">
        <v>80</v>
      </c>
      <c r="BK93" s="218">
        <f>ROUND(I93*H93,2)</f>
        <v>0</v>
      </c>
      <c r="BL93" s="18" t="s">
        <v>153</v>
      </c>
      <c r="BM93" s="217" t="s">
        <v>82</v>
      </c>
    </row>
    <row r="94" s="2" customFormat="1" ht="16.5" customHeight="1">
      <c r="A94" s="39"/>
      <c r="B94" s="40"/>
      <c r="C94" s="258" t="s">
        <v>82</v>
      </c>
      <c r="D94" s="258" t="s">
        <v>228</v>
      </c>
      <c r="E94" s="259" t="s">
        <v>643</v>
      </c>
      <c r="F94" s="260" t="s">
        <v>644</v>
      </c>
      <c r="G94" s="261" t="s">
        <v>354</v>
      </c>
      <c r="H94" s="262">
        <v>5</v>
      </c>
      <c r="I94" s="263"/>
      <c r="J94" s="264">
        <f>ROUND(I94*H94,2)</f>
        <v>0</v>
      </c>
      <c r="K94" s="260" t="s">
        <v>19</v>
      </c>
      <c r="L94" s="265"/>
      <c r="M94" s="266" t="s">
        <v>19</v>
      </c>
      <c r="N94" s="267" t="s">
        <v>43</v>
      </c>
      <c r="O94" s="85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7" t="s">
        <v>208</v>
      </c>
      <c r="AT94" s="217" t="s">
        <v>228</v>
      </c>
      <c r="AU94" s="217" t="s">
        <v>80</v>
      </c>
      <c r="AY94" s="18" t="s">
        <v>146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8" t="s">
        <v>80</v>
      </c>
      <c r="BK94" s="218">
        <f>ROUND(I94*H94,2)</f>
        <v>0</v>
      </c>
      <c r="BL94" s="18" t="s">
        <v>153</v>
      </c>
      <c r="BM94" s="217" t="s">
        <v>153</v>
      </c>
    </row>
    <row r="95" s="2" customFormat="1" ht="16.5" customHeight="1">
      <c r="A95" s="39"/>
      <c r="B95" s="40"/>
      <c r="C95" s="206" t="s">
        <v>170</v>
      </c>
      <c r="D95" s="206" t="s">
        <v>148</v>
      </c>
      <c r="E95" s="207" t="s">
        <v>645</v>
      </c>
      <c r="F95" s="208" t="s">
        <v>646</v>
      </c>
      <c r="G95" s="209" t="s">
        <v>354</v>
      </c>
      <c r="H95" s="210">
        <v>3</v>
      </c>
      <c r="I95" s="211"/>
      <c r="J95" s="212">
        <f>ROUND(I95*H95,2)</f>
        <v>0</v>
      </c>
      <c r="K95" s="208" t="s">
        <v>19</v>
      </c>
      <c r="L95" s="45"/>
      <c r="M95" s="213" t="s">
        <v>19</v>
      </c>
      <c r="N95" s="214" t="s">
        <v>43</v>
      </c>
      <c r="O95" s="85"/>
      <c r="P95" s="215">
        <f>O95*H95</f>
        <v>0</v>
      </c>
      <c r="Q95" s="215">
        <v>0</v>
      </c>
      <c r="R95" s="215">
        <f>Q95*H95</f>
        <v>0</v>
      </c>
      <c r="S95" s="215">
        <v>0</v>
      </c>
      <c r="T95" s="21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7" t="s">
        <v>153</v>
      </c>
      <c r="AT95" s="217" t="s">
        <v>148</v>
      </c>
      <c r="AU95" s="217" t="s">
        <v>80</v>
      </c>
      <c r="AY95" s="18" t="s">
        <v>146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8" t="s">
        <v>80</v>
      </c>
      <c r="BK95" s="218">
        <f>ROUND(I95*H95,2)</f>
        <v>0</v>
      </c>
      <c r="BL95" s="18" t="s">
        <v>153</v>
      </c>
      <c r="BM95" s="217" t="s">
        <v>190</v>
      </c>
    </row>
    <row r="96" s="2" customFormat="1" ht="16.5" customHeight="1">
      <c r="A96" s="39"/>
      <c r="B96" s="40"/>
      <c r="C96" s="258" t="s">
        <v>153</v>
      </c>
      <c r="D96" s="258" t="s">
        <v>228</v>
      </c>
      <c r="E96" s="259" t="s">
        <v>647</v>
      </c>
      <c r="F96" s="260" t="s">
        <v>648</v>
      </c>
      <c r="G96" s="261" t="s">
        <v>354</v>
      </c>
      <c r="H96" s="262">
        <v>2</v>
      </c>
      <c r="I96" s="263"/>
      <c r="J96" s="264">
        <f>ROUND(I96*H96,2)</f>
        <v>0</v>
      </c>
      <c r="K96" s="260" t="s">
        <v>19</v>
      </c>
      <c r="L96" s="265"/>
      <c r="M96" s="266" t="s">
        <v>19</v>
      </c>
      <c r="N96" s="267" t="s">
        <v>43</v>
      </c>
      <c r="O96" s="85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7" t="s">
        <v>208</v>
      </c>
      <c r="AT96" s="217" t="s">
        <v>228</v>
      </c>
      <c r="AU96" s="217" t="s">
        <v>80</v>
      </c>
      <c r="AY96" s="18" t="s">
        <v>146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8" t="s">
        <v>80</v>
      </c>
      <c r="BK96" s="218">
        <f>ROUND(I96*H96,2)</f>
        <v>0</v>
      </c>
      <c r="BL96" s="18" t="s">
        <v>153</v>
      </c>
      <c r="BM96" s="217" t="s">
        <v>208</v>
      </c>
    </row>
    <row r="97" s="2" customFormat="1" ht="16.5" customHeight="1">
      <c r="A97" s="39"/>
      <c r="B97" s="40"/>
      <c r="C97" s="206" t="s">
        <v>185</v>
      </c>
      <c r="D97" s="206" t="s">
        <v>148</v>
      </c>
      <c r="E97" s="207" t="s">
        <v>649</v>
      </c>
      <c r="F97" s="208" t="s">
        <v>650</v>
      </c>
      <c r="G97" s="209" t="s">
        <v>354</v>
      </c>
      <c r="H97" s="210">
        <v>5</v>
      </c>
      <c r="I97" s="211"/>
      <c r="J97" s="212">
        <f>ROUND(I97*H97,2)</f>
        <v>0</v>
      </c>
      <c r="K97" s="208" t="s">
        <v>19</v>
      </c>
      <c r="L97" s="45"/>
      <c r="M97" s="213" t="s">
        <v>19</v>
      </c>
      <c r="N97" s="214" t="s">
        <v>43</v>
      </c>
      <c r="O97" s="85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7" t="s">
        <v>153</v>
      </c>
      <c r="AT97" s="217" t="s">
        <v>148</v>
      </c>
      <c r="AU97" s="217" t="s">
        <v>80</v>
      </c>
      <c r="AY97" s="18" t="s">
        <v>146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80</v>
      </c>
      <c r="BK97" s="218">
        <f>ROUND(I97*H97,2)</f>
        <v>0</v>
      </c>
      <c r="BL97" s="18" t="s">
        <v>153</v>
      </c>
      <c r="BM97" s="217" t="s">
        <v>221</v>
      </c>
    </row>
    <row r="98" s="2" customFormat="1" ht="16.5" customHeight="1">
      <c r="A98" s="39"/>
      <c r="B98" s="40"/>
      <c r="C98" s="258" t="s">
        <v>190</v>
      </c>
      <c r="D98" s="258" t="s">
        <v>228</v>
      </c>
      <c r="E98" s="259" t="s">
        <v>651</v>
      </c>
      <c r="F98" s="260" t="s">
        <v>652</v>
      </c>
      <c r="G98" s="261" t="s">
        <v>354</v>
      </c>
      <c r="H98" s="262">
        <v>5</v>
      </c>
      <c r="I98" s="263"/>
      <c r="J98" s="264">
        <f>ROUND(I98*H98,2)</f>
        <v>0</v>
      </c>
      <c r="K98" s="260" t="s">
        <v>19</v>
      </c>
      <c r="L98" s="265"/>
      <c r="M98" s="266" t="s">
        <v>19</v>
      </c>
      <c r="N98" s="267" t="s">
        <v>43</v>
      </c>
      <c r="O98" s="85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7" t="s">
        <v>208</v>
      </c>
      <c r="AT98" s="217" t="s">
        <v>228</v>
      </c>
      <c r="AU98" s="217" t="s">
        <v>80</v>
      </c>
      <c r="AY98" s="18" t="s">
        <v>146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8" t="s">
        <v>80</v>
      </c>
      <c r="BK98" s="218">
        <f>ROUND(I98*H98,2)</f>
        <v>0</v>
      </c>
      <c r="BL98" s="18" t="s">
        <v>153</v>
      </c>
      <c r="BM98" s="217" t="s">
        <v>8</v>
      </c>
    </row>
    <row r="99" s="2" customFormat="1" ht="16.5" customHeight="1">
      <c r="A99" s="39"/>
      <c r="B99" s="40"/>
      <c r="C99" s="258" t="s">
        <v>201</v>
      </c>
      <c r="D99" s="258" t="s">
        <v>228</v>
      </c>
      <c r="E99" s="259" t="s">
        <v>653</v>
      </c>
      <c r="F99" s="260" t="s">
        <v>654</v>
      </c>
      <c r="G99" s="261" t="s">
        <v>179</v>
      </c>
      <c r="H99" s="262">
        <v>50</v>
      </c>
      <c r="I99" s="263"/>
      <c r="J99" s="264">
        <f>ROUND(I99*H99,2)</f>
        <v>0</v>
      </c>
      <c r="K99" s="260" t="s">
        <v>19</v>
      </c>
      <c r="L99" s="265"/>
      <c r="M99" s="266" t="s">
        <v>19</v>
      </c>
      <c r="N99" s="267" t="s">
        <v>43</v>
      </c>
      <c r="O99" s="85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7" t="s">
        <v>208</v>
      </c>
      <c r="AT99" s="217" t="s">
        <v>228</v>
      </c>
      <c r="AU99" s="217" t="s">
        <v>80</v>
      </c>
      <c r="AY99" s="18" t="s">
        <v>146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8" t="s">
        <v>80</v>
      </c>
      <c r="BK99" s="218">
        <f>ROUND(I99*H99,2)</f>
        <v>0</v>
      </c>
      <c r="BL99" s="18" t="s">
        <v>153</v>
      </c>
      <c r="BM99" s="217" t="s">
        <v>246</v>
      </c>
    </row>
    <row r="100" s="2" customFormat="1" ht="16.5" customHeight="1">
      <c r="A100" s="39"/>
      <c r="B100" s="40"/>
      <c r="C100" s="206" t="s">
        <v>208</v>
      </c>
      <c r="D100" s="206" t="s">
        <v>148</v>
      </c>
      <c r="E100" s="207" t="s">
        <v>655</v>
      </c>
      <c r="F100" s="208" t="s">
        <v>656</v>
      </c>
      <c r="G100" s="209" t="s">
        <v>179</v>
      </c>
      <c r="H100" s="210">
        <v>100</v>
      </c>
      <c r="I100" s="211"/>
      <c r="J100" s="212">
        <f>ROUND(I100*H100,2)</f>
        <v>0</v>
      </c>
      <c r="K100" s="208" t="s">
        <v>19</v>
      </c>
      <c r="L100" s="45"/>
      <c r="M100" s="213" t="s">
        <v>19</v>
      </c>
      <c r="N100" s="214" t="s">
        <v>43</v>
      </c>
      <c r="O100" s="85"/>
      <c r="P100" s="215">
        <f>O100*H100</f>
        <v>0</v>
      </c>
      <c r="Q100" s="215">
        <v>0</v>
      </c>
      <c r="R100" s="215">
        <f>Q100*H100</f>
        <v>0</v>
      </c>
      <c r="S100" s="215">
        <v>0</v>
      </c>
      <c r="T100" s="216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7" t="s">
        <v>153</v>
      </c>
      <c r="AT100" s="217" t="s">
        <v>148</v>
      </c>
      <c r="AU100" s="217" t="s">
        <v>80</v>
      </c>
      <c r="AY100" s="18" t="s">
        <v>146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8" t="s">
        <v>80</v>
      </c>
      <c r="BK100" s="218">
        <f>ROUND(I100*H100,2)</f>
        <v>0</v>
      </c>
      <c r="BL100" s="18" t="s">
        <v>153</v>
      </c>
      <c r="BM100" s="217" t="s">
        <v>265</v>
      </c>
    </row>
    <row r="101" s="2" customFormat="1" ht="16.5" customHeight="1">
      <c r="A101" s="39"/>
      <c r="B101" s="40"/>
      <c r="C101" s="258" t="s">
        <v>217</v>
      </c>
      <c r="D101" s="258" t="s">
        <v>228</v>
      </c>
      <c r="E101" s="259" t="s">
        <v>657</v>
      </c>
      <c r="F101" s="260" t="s">
        <v>658</v>
      </c>
      <c r="G101" s="261" t="s">
        <v>179</v>
      </c>
      <c r="H101" s="262">
        <v>100</v>
      </c>
      <c r="I101" s="263"/>
      <c r="J101" s="264">
        <f>ROUND(I101*H101,2)</f>
        <v>0</v>
      </c>
      <c r="K101" s="260" t="s">
        <v>19</v>
      </c>
      <c r="L101" s="265"/>
      <c r="M101" s="266" t="s">
        <v>19</v>
      </c>
      <c r="N101" s="267" t="s">
        <v>43</v>
      </c>
      <c r="O101" s="85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7" t="s">
        <v>208</v>
      </c>
      <c r="AT101" s="217" t="s">
        <v>228</v>
      </c>
      <c r="AU101" s="217" t="s">
        <v>80</v>
      </c>
      <c r="AY101" s="18" t="s">
        <v>146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8" t="s">
        <v>80</v>
      </c>
      <c r="BK101" s="218">
        <f>ROUND(I101*H101,2)</f>
        <v>0</v>
      </c>
      <c r="BL101" s="18" t="s">
        <v>153</v>
      </c>
      <c r="BM101" s="217" t="s">
        <v>277</v>
      </c>
    </row>
    <row r="102" s="2" customFormat="1" ht="16.5" customHeight="1">
      <c r="A102" s="39"/>
      <c r="B102" s="40"/>
      <c r="C102" s="206" t="s">
        <v>221</v>
      </c>
      <c r="D102" s="206" t="s">
        <v>148</v>
      </c>
      <c r="E102" s="207" t="s">
        <v>659</v>
      </c>
      <c r="F102" s="208" t="s">
        <v>660</v>
      </c>
      <c r="G102" s="209" t="s">
        <v>179</v>
      </c>
      <c r="H102" s="210">
        <v>100</v>
      </c>
      <c r="I102" s="211"/>
      <c r="J102" s="212">
        <f>ROUND(I102*H102,2)</f>
        <v>0</v>
      </c>
      <c r="K102" s="208" t="s">
        <v>19</v>
      </c>
      <c r="L102" s="45"/>
      <c r="M102" s="213" t="s">
        <v>19</v>
      </c>
      <c r="N102" s="214" t="s">
        <v>43</v>
      </c>
      <c r="O102" s="85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7" t="s">
        <v>153</v>
      </c>
      <c r="AT102" s="217" t="s">
        <v>148</v>
      </c>
      <c r="AU102" s="217" t="s">
        <v>80</v>
      </c>
      <c r="AY102" s="18" t="s">
        <v>146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8" t="s">
        <v>80</v>
      </c>
      <c r="BK102" s="218">
        <f>ROUND(I102*H102,2)</f>
        <v>0</v>
      </c>
      <c r="BL102" s="18" t="s">
        <v>153</v>
      </c>
      <c r="BM102" s="217" t="s">
        <v>287</v>
      </c>
    </row>
    <row r="103" s="2" customFormat="1" ht="16.5" customHeight="1">
      <c r="A103" s="39"/>
      <c r="B103" s="40"/>
      <c r="C103" s="258" t="s">
        <v>227</v>
      </c>
      <c r="D103" s="258" t="s">
        <v>228</v>
      </c>
      <c r="E103" s="259" t="s">
        <v>661</v>
      </c>
      <c r="F103" s="260" t="s">
        <v>662</v>
      </c>
      <c r="G103" s="261" t="s">
        <v>663</v>
      </c>
      <c r="H103" s="262">
        <v>62</v>
      </c>
      <c r="I103" s="263"/>
      <c r="J103" s="264">
        <f>ROUND(I103*H103,2)</f>
        <v>0</v>
      </c>
      <c r="K103" s="260" t="s">
        <v>19</v>
      </c>
      <c r="L103" s="265"/>
      <c r="M103" s="266" t="s">
        <v>19</v>
      </c>
      <c r="N103" s="267" t="s">
        <v>43</v>
      </c>
      <c r="O103" s="85"/>
      <c r="P103" s="215">
        <f>O103*H103</f>
        <v>0</v>
      </c>
      <c r="Q103" s="215">
        <v>0</v>
      </c>
      <c r="R103" s="215">
        <f>Q103*H103</f>
        <v>0</v>
      </c>
      <c r="S103" s="215">
        <v>0</v>
      </c>
      <c r="T103" s="21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7" t="s">
        <v>208</v>
      </c>
      <c r="AT103" s="217" t="s">
        <v>228</v>
      </c>
      <c r="AU103" s="217" t="s">
        <v>80</v>
      </c>
      <c r="AY103" s="18" t="s">
        <v>146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80</v>
      </c>
      <c r="BK103" s="218">
        <f>ROUND(I103*H103,2)</f>
        <v>0</v>
      </c>
      <c r="BL103" s="18" t="s">
        <v>153</v>
      </c>
      <c r="BM103" s="217" t="s">
        <v>296</v>
      </c>
    </row>
    <row r="104" s="2" customFormat="1" ht="16.5" customHeight="1">
      <c r="A104" s="39"/>
      <c r="B104" s="40"/>
      <c r="C104" s="206" t="s">
        <v>8</v>
      </c>
      <c r="D104" s="206" t="s">
        <v>148</v>
      </c>
      <c r="E104" s="207" t="s">
        <v>664</v>
      </c>
      <c r="F104" s="208" t="s">
        <v>665</v>
      </c>
      <c r="G104" s="209" t="s">
        <v>354</v>
      </c>
      <c r="H104" s="210">
        <v>11</v>
      </c>
      <c r="I104" s="211"/>
      <c r="J104" s="212">
        <f>ROUND(I104*H104,2)</f>
        <v>0</v>
      </c>
      <c r="K104" s="208" t="s">
        <v>19</v>
      </c>
      <c r="L104" s="45"/>
      <c r="M104" s="213" t="s">
        <v>19</v>
      </c>
      <c r="N104" s="214" t="s">
        <v>43</v>
      </c>
      <c r="O104" s="85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7" t="s">
        <v>153</v>
      </c>
      <c r="AT104" s="217" t="s">
        <v>148</v>
      </c>
      <c r="AU104" s="217" t="s">
        <v>80</v>
      </c>
      <c r="AY104" s="18" t="s">
        <v>146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8" t="s">
        <v>80</v>
      </c>
      <c r="BK104" s="218">
        <f>ROUND(I104*H104,2)</f>
        <v>0</v>
      </c>
      <c r="BL104" s="18" t="s">
        <v>153</v>
      </c>
      <c r="BM104" s="217" t="s">
        <v>306</v>
      </c>
    </row>
    <row r="105" s="2" customFormat="1" ht="16.5" customHeight="1">
      <c r="A105" s="39"/>
      <c r="B105" s="40"/>
      <c r="C105" s="258" t="s">
        <v>241</v>
      </c>
      <c r="D105" s="258" t="s">
        <v>228</v>
      </c>
      <c r="E105" s="259" t="s">
        <v>666</v>
      </c>
      <c r="F105" s="260" t="s">
        <v>667</v>
      </c>
      <c r="G105" s="261" t="s">
        <v>354</v>
      </c>
      <c r="H105" s="262">
        <v>8</v>
      </c>
      <c r="I105" s="263"/>
      <c r="J105" s="264">
        <f>ROUND(I105*H105,2)</f>
        <v>0</v>
      </c>
      <c r="K105" s="260" t="s">
        <v>19</v>
      </c>
      <c r="L105" s="265"/>
      <c r="M105" s="266" t="s">
        <v>19</v>
      </c>
      <c r="N105" s="267" t="s">
        <v>43</v>
      </c>
      <c r="O105" s="85"/>
      <c r="P105" s="215">
        <f>O105*H105</f>
        <v>0</v>
      </c>
      <c r="Q105" s="215">
        <v>0</v>
      </c>
      <c r="R105" s="215">
        <f>Q105*H105</f>
        <v>0</v>
      </c>
      <c r="S105" s="215">
        <v>0</v>
      </c>
      <c r="T105" s="216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7" t="s">
        <v>208</v>
      </c>
      <c r="AT105" s="217" t="s">
        <v>228</v>
      </c>
      <c r="AU105" s="217" t="s">
        <v>80</v>
      </c>
      <c r="AY105" s="18" t="s">
        <v>146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8" t="s">
        <v>80</v>
      </c>
      <c r="BK105" s="218">
        <f>ROUND(I105*H105,2)</f>
        <v>0</v>
      </c>
      <c r="BL105" s="18" t="s">
        <v>153</v>
      </c>
      <c r="BM105" s="217" t="s">
        <v>318</v>
      </c>
    </row>
    <row r="106" s="2" customFormat="1" ht="16.5" customHeight="1">
      <c r="A106" s="39"/>
      <c r="B106" s="40"/>
      <c r="C106" s="258" t="s">
        <v>246</v>
      </c>
      <c r="D106" s="258" t="s">
        <v>228</v>
      </c>
      <c r="E106" s="259" t="s">
        <v>668</v>
      </c>
      <c r="F106" s="260" t="s">
        <v>669</v>
      </c>
      <c r="G106" s="261" t="s">
        <v>354</v>
      </c>
      <c r="H106" s="262">
        <v>3</v>
      </c>
      <c r="I106" s="263"/>
      <c r="J106" s="264">
        <f>ROUND(I106*H106,2)</f>
        <v>0</v>
      </c>
      <c r="K106" s="260" t="s">
        <v>19</v>
      </c>
      <c r="L106" s="265"/>
      <c r="M106" s="266" t="s">
        <v>19</v>
      </c>
      <c r="N106" s="267" t="s">
        <v>43</v>
      </c>
      <c r="O106" s="85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7" t="s">
        <v>208</v>
      </c>
      <c r="AT106" s="217" t="s">
        <v>228</v>
      </c>
      <c r="AU106" s="217" t="s">
        <v>80</v>
      </c>
      <c r="AY106" s="18" t="s">
        <v>146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80</v>
      </c>
      <c r="BK106" s="218">
        <f>ROUND(I106*H106,2)</f>
        <v>0</v>
      </c>
      <c r="BL106" s="18" t="s">
        <v>153</v>
      </c>
      <c r="BM106" s="217" t="s">
        <v>329</v>
      </c>
    </row>
    <row r="107" s="2" customFormat="1" ht="16.5" customHeight="1">
      <c r="A107" s="39"/>
      <c r="B107" s="40"/>
      <c r="C107" s="206" t="s">
        <v>258</v>
      </c>
      <c r="D107" s="206" t="s">
        <v>148</v>
      </c>
      <c r="E107" s="207" t="s">
        <v>670</v>
      </c>
      <c r="F107" s="208" t="s">
        <v>671</v>
      </c>
      <c r="G107" s="209" t="s">
        <v>179</v>
      </c>
      <c r="H107" s="210">
        <v>100</v>
      </c>
      <c r="I107" s="211"/>
      <c r="J107" s="212">
        <f>ROUND(I107*H107,2)</f>
        <v>0</v>
      </c>
      <c r="K107" s="208" t="s">
        <v>19</v>
      </c>
      <c r="L107" s="45"/>
      <c r="M107" s="213" t="s">
        <v>19</v>
      </c>
      <c r="N107" s="214" t="s">
        <v>43</v>
      </c>
      <c r="O107" s="85"/>
      <c r="P107" s="215">
        <f>O107*H107</f>
        <v>0</v>
      </c>
      <c r="Q107" s="215">
        <v>0</v>
      </c>
      <c r="R107" s="215">
        <f>Q107*H107</f>
        <v>0</v>
      </c>
      <c r="S107" s="215">
        <v>0</v>
      </c>
      <c r="T107" s="216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7" t="s">
        <v>153</v>
      </c>
      <c r="AT107" s="217" t="s">
        <v>148</v>
      </c>
      <c r="AU107" s="217" t="s">
        <v>80</v>
      </c>
      <c r="AY107" s="18" t="s">
        <v>146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8" t="s">
        <v>80</v>
      </c>
      <c r="BK107" s="218">
        <f>ROUND(I107*H107,2)</f>
        <v>0</v>
      </c>
      <c r="BL107" s="18" t="s">
        <v>153</v>
      </c>
      <c r="BM107" s="217" t="s">
        <v>341</v>
      </c>
    </row>
    <row r="108" s="2" customFormat="1" ht="16.5" customHeight="1">
      <c r="A108" s="39"/>
      <c r="B108" s="40"/>
      <c r="C108" s="258" t="s">
        <v>265</v>
      </c>
      <c r="D108" s="258" t="s">
        <v>228</v>
      </c>
      <c r="E108" s="259" t="s">
        <v>672</v>
      </c>
      <c r="F108" s="260" t="s">
        <v>673</v>
      </c>
      <c r="G108" s="261" t="s">
        <v>179</v>
      </c>
      <c r="H108" s="262">
        <v>100</v>
      </c>
      <c r="I108" s="263"/>
      <c r="J108" s="264">
        <f>ROUND(I108*H108,2)</f>
        <v>0</v>
      </c>
      <c r="K108" s="260" t="s">
        <v>19</v>
      </c>
      <c r="L108" s="265"/>
      <c r="M108" s="266" t="s">
        <v>19</v>
      </c>
      <c r="N108" s="267" t="s">
        <v>43</v>
      </c>
      <c r="O108" s="85"/>
      <c r="P108" s="215">
        <f>O108*H108</f>
        <v>0</v>
      </c>
      <c r="Q108" s="215">
        <v>0</v>
      </c>
      <c r="R108" s="215">
        <f>Q108*H108</f>
        <v>0</v>
      </c>
      <c r="S108" s="215">
        <v>0</v>
      </c>
      <c r="T108" s="216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7" t="s">
        <v>208</v>
      </c>
      <c r="AT108" s="217" t="s">
        <v>228</v>
      </c>
      <c r="AU108" s="217" t="s">
        <v>80</v>
      </c>
      <c r="AY108" s="18" t="s">
        <v>146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8" t="s">
        <v>80</v>
      </c>
      <c r="BK108" s="218">
        <f>ROUND(I108*H108,2)</f>
        <v>0</v>
      </c>
      <c r="BL108" s="18" t="s">
        <v>153</v>
      </c>
      <c r="BM108" s="217" t="s">
        <v>351</v>
      </c>
    </row>
    <row r="109" s="2" customFormat="1" ht="16.5" customHeight="1">
      <c r="A109" s="39"/>
      <c r="B109" s="40"/>
      <c r="C109" s="206" t="s">
        <v>272</v>
      </c>
      <c r="D109" s="206" t="s">
        <v>148</v>
      </c>
      <c r="E109" s="207" t="s">
        <v>674</v>
      </c>
      <c r="F109" s="208" t="s">
        <v>675</v>
      </c>
      <c r="G109" s="209" t="s">
        <v>354</v>
      </c>
      <c r="H109" s="210">
        <v>7</v>
      </c>
      <c r="I109" s="211"/>
      <c r="J109" s="212">
        <f>ROUND(I109*H109,2)</f>
        <v>0</v>
      </c>
      <c r="K109" s="208" t="s">
        <v>19</v>
      </c>
      <c r="L109" s="45"/>
      <c r="M109" s="213" t="s">
        <v>19</v>
      </c>
      <c r="N109" s="214" t="s">
        <v>43</v>
      </c>
      <c r="O109" s="85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153</v>
      </c>
      <c r="AT109" s="217" t="s">
        <v>148</v>
      </c>
      <c r="AU109" s="217" t="s">
        <v>80</v>
      </c>
      <c r="AY109" s="18" t="s">
        <v>146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80</v>
      </c>
      <c r="BK109" s="218">
        <f>ROUND(I109*H109,2)</f>
        <v>0</v>
      </c>
      <c r="BL109" s="18" t="s">
        <v>153</v>
      </c>
      <c r="BM109" s="217" t="s">
        <v>363</v>
      </c>
    </row>
    <row r="110" s="2" customFormat="1" ht="16.5" customHeight="1">
      <c r="A110" s="39"/>
      <c r="B110" s="40"/>
      <c r="C110" s="206" t="s">
        <v>277</v>
      </c>
      <c r="D110" s="206" t="s">
        <v>148</v>
      </c>
      <c r="E110" s="207" t="s">
        <v>676</v>
      </c>
      <c r="F110" s="208" t="s">
        <v>677</v>
      </c>
      <c r="G110" s="209" t="s">
        <v>354</v>
      </c>
      <c r="H110" s="210">
        <v>42</v>
      </c>
      <c r="I110" s="211"/>
      <c r="J110" s="212">
        <f>ROUND(I110*H110,2)</f>
        <v>0</v>
      </c>
      <c r="K110" s="208" t="s">
        <v>19</v>
      </c>
      <c r="L110" s="45"/>
      <c r="M110" s="213" t="s">
        <v>19</v>
      </c>
      <c r="N110" s="214" t="s">
        <v>43</v>
      </c>
      <c r="O110" s="85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7" t="s">
        <v>153</v>
      </c>
      <c r="AT110" s="217" t="s">
        <v>148</v>
      </c>
      <c r="AU110" s="217" t="s">
        <v>80</v>
      </c>
      <c r="AY110" s="18" t="s">
        <v>146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8" t="s">
        <v>80</v>
      </c>
      <c r="BK110" s="218">
        <f>ROUND(I110*H110,2)</f>
        <v>0</v>
      </c>
      <c r="BL110" s="18" t="s">
        <v>153</v>
      </c>
      <c r="BM110" s="217" t="s">
        <v>373</v>
      </c>
    </row>
    <row r="111" s="2" customFormat="1" ht="16.5" customHeight="1">
      <c r="A111" s="39"/>
      <c r="B111" s="40"/>
      <c r="C111" s="206" t="s">
        <v>282</v>
      </c>
      <c r="D111" s="206" t="s">
        <v>148</v>
      </c>
      <c r="E111" s="207" t="s">
        <v>678</v>
      </c>
      <c r="F111" s="208" t="s">
        <v>679</v>
      </c>
      <c r="G111" s="209" t="s">
        <v>354</v>
      </c>
      <c r="H111" s="210">
        <v>28</v>
      </c>
      <c r="I111" s="211"/>
      <c r="J111" s="212">
        <f>ROUND(I111*H111,2)</f>
        <v>0</v>
      </c>
      <c r="K111" s="208" t="s">
        <v>19</v>
      </c>
      <c r="L111" s="45"/>
      <c r="M111" s="213" t="s">
        <v>19</v>
      </c>
      <c r="N111" s="214" t="s">
        <v>43</v>
      </c>
      <c r="O111" s="85"/>
      <c r="P111" s="215">
        <f>O111*H111</f>
        <v>0</v>
      </c>
      <c r="Q111" s="215">
        <v>0</v>
      </c>
      <c r="R111" s="215">
        <f>Q111*H111</f>
        <v>0</v>
      </c>
      <c r="S111" s="215">
        <v>0</v>
      </c>
      <c r="T111" s="216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7" t="s">
        <v>153</v>
      </c>
      <c r="AT111" s="217" t="s">
        <v>148</v>
      </c>
      <c r="AU111" s="217" t="s">
        <v>80</v>
      </c>
      <c r="AY111" s="18" t="s">
        <v>146</v>
      </c>
      <c r="BE111" s="218">
        <f>IF(N111="základní",J111,0)</f>
        <v>0</v>
      </c>
      <c r="BF111" s="218">
        <f>IF(N111="snížená",J111,0)</f>
        <v>0</v>
      </c>
      <c r="BG111" s="218">
        <f>IF(N111="zákl. přenesená",J111,0)</f>
        <v>0</v>
      </c>
      <c r="BH111" s="218">
        <f>IF(N111="sníž. přenesená",J111,0)</f>
        <v>0</v>
      </c>
      <c r="BI111" s="218">
        <f>IF(N111="nulová",J111,0)</f>
        <v>0</v>
      </c>
      <c r="BJ111" s="18" t="s">
        <v>80</v>
      </c>
      <c r="BK111" s="218">
        <f>ROUND(I111*H111,2)</f>
        <v>0</v>
      </c>
      <c r="BL111" s="18" t="s">
        <v>153</v>
      </c>
      <c r="BM111" s="217" t="s">
        <v>382</v>
      </c>
    </row>
    <row r="112" s="2" customFormat="1" ht="16.5" customHeight="1">
      <c r="A112" s="39"/>
      <c r="B112" s="40"/>
      <c r="C112" s="206" t="s">
        <v>287</v>
      </c>
      <c r="D112" s="206" t="s">
        <v>148</v>
      </c>
      <c r="E112" s="207" t="s">
        <v>680</v>
      </c>
      <c r="F112" s="208" t="s">
        <v>681</v>
      </c>
      <c r="G112" s="209" t="s">
        <v>354</v>
      </c>
      <c r="H112" s="210">
        <v>1</v>
      </c>
      <c r="I112" s="211"/>
      <c r="J112" s="212">
        <f>ROUND(I112*H112,2)</f>
        <v>0</v>
      </c>
      <c r="K112" s="208" t="s">
        <v>19</v>
      </c>
      <c r="L112" s="45"/>
      <c r="M112" s="213" t="s">
        <v>19</v>
      </c>
      <c r="N112" s="214" t="s">
        <v>43</v>
      </c>
      <c r="O112" s="85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7" t="s">
        <v>153</v>
      </c>
      <c r="AT112" s="217" t="s">
        <v>148</v>
      </c>
      <c r="AU112" s="217" t="s">
        <v>80</v>
      </c>
      <c r="AY112" s="18" t="s">
        <v>146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8" t="s">
        <v>80</v>
      </c>
      <c r="BK112" s="218">
        <f>ROUND(I112*H112,2)</f>
        <v>0</v>
      </c>
      <c r="BL112" s="18" t="s">
        <v>153</v>
      </c>
      <c r="BM112" s="217" t="s">
        <v>391</v>
      </c>
    </row>
    <row r="113" s="2" customFormat="1" ht="16.5" customHeight="1">
      <c r="A113" s="39"/>
      <c r="B113" s="40"/>
      <c r="C113" s="258" t="s">
        <v>7</v>
      </c>
      <c r="D113" s="258" t="s">
        <v>228</v>
      </c>
      <c r="E113" s="259" t="s">
        <v>682</v>
      </c>
      <c r="F113" s="260" t="s">
        <v>683</v>
      </c>
      <c r="G113" s="261" t="s">
        <v>354</v>
      </c>
      <c r="H113" s="262">
        <v>1</v>
      </c>
      <c r="I113" s="263"/>
      <c r="J113" s="264">
        <f>ROUND(I113*H113,2)</f>
        <v>0</v>
      </c>
      <c r="K113" s="260" t="s">
        <v>19</v>
      </c>
      <c r="L113" s="265"/>
      <c r="M113" s="266" t="s">
        <v>19</v>
      </c>
      <c r="N113" s="267" t="s">
        <v>43</v>
      </c>
      <c r="O113" s="85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7" t="s">
        <v>208</v>
      </c>
      <c r="AT113" s="217" t="s">
        <v>228</v>
      </c>
      <c r="AU113" s="217" t="s">
        <v>80</v>
      </c>
      <c r="AY113" s="18" t="s">
        <v>146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80</v>
      </c>
      <c r="BK113" s="218">
        <f>ROUND(I113*H113,2)</f>
        <v>0</v>
      </c>
      <c r="BL113" s="18" t="s">
        <v>153</v>
      </c>
      <c r="BM113" s="217" t="s">
        <v>400</v>
      </c>
    </row>
    <row r="114" s="2" customFormat="1" ht="16.5" customHeight="1">
      <c r="A114" s="39"/>
      <c r="B114" s="40"/>
      <c r="C114" s="206" t="s">
        <v>296</v>
      </c>
      <c r="D114" s="206" t="s">
        <v>148</v>
      </c>
      <c r="E114" s="207" t="s">
        <v>684</v>
      </c>
      <c r="F114" s="208" t="s">
        <v>685</v>
      </c>
      <c r="G114" s="209" t="s">
        <v>354</v>
      </c>
      <c r="H114" s="210">
        <v>2</v>
      </c>
      <c r="I114" s="211"/>
      <c r="J114" s="212">
        <f>ROUND(I114*H114,2)</f>
        <v>0</v>
      </c>
      <c r="K114" s="208" t="s">
        <v>19</v>
      </c>
      <c r="L114" s="45"/>
      <c r="M114" s="213" t="s">
        <v>19</v>
      </c>
      <c r="N114" s="214" t="s">
        <v>43</v>
      </c>
      <c r="O114" s="85"/>
      <c r="P114" s="215">
        <f>O114*H114</f>
        <v>0</v>
      </c>
      <c r="Q114" s="215">
        <v>0</v>
      </c>
      <c r="R114" s="215">
        <f>Q114*H114</f>
        <v>0</v>
      </c>
      <c r="S114" s="215">
        <v>0</v>
      </c>
      <c r="T114" s="216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17" t="s">
        <v>153</v>
      </c>
      <c r="AT114" s="217" t="s">
        <v>148</v>
      </c>
      <c r="AU114" s="217" t="s">
        <v>80</v>
      </c>
      <c r="AY114" s="18" t="s">
        <v>146</v>
      </c>
      <c r="BE114" s="218">
        <f>IF(N114="základní",J114,0)</f>
        <v>0</v>
      </c>
      <c r="BF114" s="218">
        <f>IF(N114="snížená",J114,0)</f>
        <v>0</v>
      </c>
      <c r="BG114" s="218">
        <f>IF(N114="zákl. přenesená",J114,0)</f>
        <v>0</v>
      </c>
      <c r="BH114" s="218">
        <f>IF(N114="sníž. přenesená",J114,0)</f>
        <v>0</v>
      </c>
      <c r="BI114" s="218">
        <f>IF(N114="nulová",J114,0)</f>
        <v>0</v>
      </c>
      <c r="BJ114" s="18" t="s">
        <v>80</v>
      </c>
      <c r="BK114" s="218">
        <f>ROUND(I114*H114,2)</f>
        <v>0</v>
      </c>
      <c r="BL114" s="18" t="s">
        <v>153</v>
      </c>
      <c r="BM114" s="217" t="s">
        <v>409</v>
      </c>
    </row>
    <row r="115" s="2" customFormat="1" ht="16.5" customHeight="1">
      <c r="A115" s="39"/>
      <c r="B115" s="40"/>
      <c r="C115" s="258" t="s">
        <v>301</v>
      </c>
      <c r="D115" s="258" t="s">
        <v>228</v>
      </c>
      <c r="E115" s="259" t="s">
        <v>686</v>
      </c>
      <c r="F115" s="260" t="s">
        <v>687</v>
      </c>
      <c r="G115" s="261" t="s">
        <v>354</v>
      </c>
      <c r="H115" s="262">
        <v>2</v>
      </c>
      <c r="I115" s="263"/>
      <c r="J115" s="264">
        <f>ROUND(I115*H115,2)</f>
        <v>0</v>
      </c>
      <c r="K115" s="260" t="s">
        <v>19</v>
      </c>
      <c r="L115" s="265"/>
      <c r="M115" s="266" t="s">
        <v>19</v>
      </c>
      <c r="N115" s="267" t="s">
        <v>43</v>
      </c>
      <c r="O115" s="85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7" t="s">
        <v>208</v>
      </c>
      <c r="AT115" s="217" t="s">
        <v>228</v>
      </c>
      <c r="AU115" s="217" t="s">
        <v>80</v>
      </c>
      <c r="AY115" s="18" t="s">
        <v>146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8" t="s">
        <v>80</v>
      </c>
      <c r="BK115" s="218">
        <f>ROUND(I115*H115,2)</f>
        <v>0</v>
      </c>
      <c r="BL115" s="18" t="s">
        <v>153</v>
      </c>
      <c r="BM115" s="217" t="s">
        <v>417</v>
      </c>
    </row>
    <row r="116" s="2" customFormat="1" ht="16.5" customHeight="1">
      <c r="A116" s="39"/>
      <c r="B116" s="40"/>
      <c r="C116" s="206" t="s">
        <v>306</v>
      </c>
      <c r="D116" s="206" t="s">
        <v>148</v>
      </c>
      <c r="E116" s="207" t="s">
        <v>688</v>
      </c>
      <c r="F116" s="208" t="s">
        <v>689</v>
      </c>
      <c r="G116" s="209" t="s">
        <v>179</v>
      </c>
      <c r="H116" s="210">
        <v>50</v>
      </c>
      <c r="I116" s="211"/>
      <c r="J116" s="212">
        <f>ROUND(I116*H116,2)</f>
        <v>0</v>
      </c>
      <c r="K116" s="208" t="s">
        <v>19</v>
      </c>
      <c r="L116" s="45"/>
      <c r="M116" s="213" t="s">
        <v>19</v>
      </c>
      <c r="N116" s="214" t="s">
        <v>43</v>
      </c>
      <c r="O116" s="85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7" t="s">
        <v>153</v>
      </c>
      <c r="AT116" s="217" t="s">
        <v>148</v>
      </c>
      <c r="AU116" s="217" t="s">
        <v>80</v>
      </c>
      <c r="AY116" s="18" t="s">
        <v>146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8" t="s">
        <v>80</v>
      </c>
      <c r="BK116" s="218">
        <f>ROUND(I116*H116,2)</f>
        <v>0</v>
      </c>
      <c r="BL116" s="18" t="s">
        <v>153</v>
      </c>
      <c r="BM116" s="217" t="s">
        <v>431</v>
      </c>
    </row>
    <row r="117" s="2" customFormat="1" ht="16.5" customHeight="1">
      <c r="A117" s="39"/>
      <c r="B117" s="40"/>
      <c r="C117" s="258" t="s">
        <v>312</v>
      </c>
      <c r="D117" s="258" t="s">
        <v>228</v>
      </c>
      <c r="E117" s="259" t="s">
        <v>690</v>
      </c>
      <c r="F117" s="260" t="s">
        <v>691</v>
      </c>
      <c r="G117" s="261" t="s">
        <v>179</v>
      </c>
      <c r="H117" s="262">
        <v>50.008000000000003</v>
      </c>
      <c r="I117" s="263"/>
      <c r="J117" s="264">
        <f>ROUND(I117*H117,2)</f>
        <v>0</v>
      </c>
      <c r="K117" s="260" t="s">
        <v>19</v>
      </c>
      <c r="L117" s="265"/>
      <c r="M117" s="266" t="s">
        <v>19</v>
      </c>
      <c r="N117" s="267" t="s">
        <v>43</v>
      </c>
      <c r="O117" s="85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17" t="s">
        <v>208</v>
      </c>
      <c r="AT117" s="217" t="s">
        <v>228</v>
      </c>
      <c r="AU117" s="217" t="s">
        <v>80</v>
      </c>
      <c r="AY117" s="18" t="s">
        <v>146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8" t="s">
        <v>80</v>
      </c>
      <c r="BK117" s="218">
        <f>ROUND(I117*H117,2)</f>
        <v>0</v>
      </c>
      <c r="BL117" s="18" t="s">
        <v>153</v>
      </c>
      <c r="BM117" s="217" t="s">
        <v>445</v>
      </c>
    </row>
    <row r="118" s="12" customFormat="1" ht="25.92" customHeight="1">
      <c r="A118" s="12"/>
      <c r="B118" s="190"/>
      <c r="C118" s="191"/>
      <c r="D118" s="192" t="s">
        <v>71</v>
      </c>
      <c r="E118" s="193" t="s">
        <v>692</v>
      </c>
      <c r="F118" s="193" t="s">
        <v>693</v>
      </c>
      <c r="G118" s="191"/>
      <c r="H118" s="191"/>
      <c r="I118" s="194"/>
      <c r="J118" s="195">
        <f>BK118</f>
        <v>0</v>
      </c>
      <c r="K118" s="191"/>
      <c r="L118" s="196"/>
      <c r="M118" s="197"/>
      <c r="N118" s="198"/>
      <c r="O118" s="198"/>
      <c r="P118" s="199">
        <f>SUM(P119:P120)</f>
        <v>0</v>
      </c>
      <c r="Q118" s="198"/>
      <c r="R118" s="199">
        <f>SUM(R119:R120)</f>
        <v>0</v>
      </c>
      <c r="S118" s="198"/>
      <c r="T118" s="200">
        <f>SUM(T119:T120)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1" t="s">
        <v>80</v>
      </c>
      <c r="AT118" s="202" t="s">
        <v>71</v>
      </c>
      <c r="AU118" s="202" t="s">
        <v>72</v>
      </c>
      <c r="AY118" s="201" t="s">
        <v>146</v>
      </c>
      <c r="BK118" s="203">
        <f>SUM(BK119:BK120)</f>
        <v>0</v>
      </c>
    </row>
    <row r="119" s="2" customFormat="1" ht="16.5" customHeight="1">
      <c r="A119" s="39"/>
      <c r="B119" s="40"/>
      <c r="C119" s="206" t="s">
        <v>318</v>
      </c>
      <c r="D119" s="206" t="s">
        <v>148</v>
      </c>
      <c r="E119" s="207" t="s">
        <v>694</v>
      </c>
      <c r="F119" s="208" t="s">
        <v>695</v>
      </c>
      <c r="G119" s="209" t="s">
        <v>696</v>
      </c>
      <c r="H119" s="210">
        <v>6</v>
      </c>
      <c r="I119" s="211"/>
      <c r="J119" s="212">
        <f>ROUND(I119*H119,2)</f>
        <v>0</v>
      </c>
      <c r="K119" s="208" t="s">
        <v>19</v>
      </c>
      <c r="L119" s="45"/>
      <c r="M119" s="213" t="s">
        <v>19</v>
      </c>
      <c r="N119" s="214" t="s">
        <v>43</v>
      </c>
      <c r="O119" s="85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7" t="s">
        <v>153</v>
      </c>
      <c r="AT119" s="217" t="s">
        <v>148</v>
      </c>
      <c r="AU119" s="217" t="s">
        <v>80</v>
      </c>
      <c r="AY119" s="18" t="s">
        <v>146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8" t="s">
        <v>80</v>
      </c>
      <c r="BK119" s="218">
        <f>ROUND(I119*H119,2)</f>
        <v>0</v>
      </c>
      <c r="BL119" s="18" t="s">
        <v>153</v>
      </c>
      <c r="BM119" s="217" t="s">
        <v>458</v>
      </c>
    </row>
    <row r="120" s="2" customFormat="1" ht="16.5" customHeight="1">
      <c r="A120" s="39"/>
      <c r="B120" s="40"/>
      <c r="C120" s="206" t="s">
        <v>323</v>
      </c>
      <c r="D120" s="206" t="s">
        <v>148</v>
      </c>
      <c r="E120" s="207" t="s">
        <v>697</v>
      </c>
      <c r="F120" s="208" t="s">
        <v>698</v>
      </c>
      <c r="G120" s="209" t="s">
        <v>354</v>
      </c>
      <c r="H120" s="210">
        <v>1</v>
      </c>
      <c r="I120" s="211"/>
      <c r="J120" s="212">
        <f>ROUND(I120*H120,2)</f>
        <v>0</v>
      </c>
      <c r="K120" s="208" t="s">
        <v>19</v>
      </c>
      <c r="L120" s="45"/>
      <c r="M120" s="213" t="s">
        <v>19</v>
      </c>
      <c r="N120" s="214" t="s">
        <v>43</v>
      </c>
      <c r="O120" s="85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7" t="s">
        <v>153</v>
      </c>
      <c r="AT120" s="217" t="s">
        <v>148</v>
      </c>
      <c r="AU120" s="217" t="s">
        <v>80</v>
      </c>
      <c r="AY120" s="18" t="s">
        <v>146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8" t="s">
        <v>80</v>
      </c>
      <c r="BK120" s="218">
        <f>ROUND(I120*H120,2)</f>
        <v>0</v>
      </c>
      <c r="BL120" s="18" t="s">
        <v>153</v>
      </c>
      <c r="BM120" s="217" t="s">
        <v>469</v>
      </c>
    </row>
    <row r="121" s="12" customFormat="1" ht="25.92" customHeight="1">
      <c r="A121" s="12"/>
      <c r="B121" s="190"/>
      <c r="C121" s="191"/>
      <c r="D121" s="192" t="s">
        <v>71</v>
      </c>
      <c r="E121" s="193" t="s">
        <v>699</v>
      </c>
      <c r="F121" s="193" t="s">
        <v>700</v>
      </c>
      <c r="G121" s="191"/>
      <c r="H121" s="191"/>
      <c r="I121" s="194"/>
      <c r="J121" s="195">
        <f>BK121</f>
        <v>0</v>
      </c>
      <c r="K121" s="191"/>
      <c r="L121" s="196"/>
      <c r="M121" s="197"/>
      <c r="N121" s="198"/>
      <c r="O121" s="198"/>
      <c r="P121" s="199">
        <f>SUM(P122:P135)</f>
        <v>0</v>
      </c>
      <c r="Q121" s="198"/>
      <c r="R121" s="199">
        <f>SUM(R122:R135)</f>
        <v>0</v>
      </c>
      <c r="S121" s="198"/>
      <c r="T121" s="200">
        <f>SUM(T122:T135)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1" t="s">
        <v>80</v>
      </c>
      <c r="AT121" s="202" t="s">
        <v>71</v>
      </c>
      <c r="AU121" s="202" t="s">
        <v>72</v>
      </c>
      <c r="AY121" s="201" t="s">
        <v>146</v>
      </c>
      <c r="BK121" s="203">
        <f>SUM(BK122:BK135)</f>
        <v>0</v>
      </c>
    </row>
    <row r="122" s="2" customFormat="1" ht="16.5" customHeight="1">
      <c r="A122" s="39"/>
      <c r="B122" s="40"/>
      <c r="C122" s="206" t="s">
        <v>329</v>
      </c>
      <c r="D122" s="206" t="s">
        <v>148</v>
      </c>
      <c r="E122" s="207" t="s">
        <v>701</v>
      </c>
      <c r="F122" s="208" t="s">
        <v>702</v>
      </c>
      <c r="G122" s="209" t="s">
        <v>88</v>
      </c>
      <c r="H122" s="210">
        <v>3</v>
      </c>
      <c r="I122" s="211"/>
      <c r="J122" s="212">
        <f>ROUND(I122*H122,2)</f>
        <v>0</v>
      </c>
      <c r="K122" s="208" t="s">
        <v>19</v>
      </c>
      <c r="L122" s="45"/>
      <c r="M122" s="213" t="s">
        <v>19</v>
      </c>
      <c r="N122" s="214" t="s">
        <v>43</v>
      </c>
      <c r="O122" s="85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7" t="s">
        <v>153</v>
      </c>
      <c r="AT122" s="217" t="s">
        <v>148</v>
      </c>
      <c r="AU122" s="217" t="s">
        <v>80</v>
      </c>
      <c r="AY122" s="18" t="s">
        <v>146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8" t="s">
        <v>80</v>
      </c>
      <c r="BK122" s="218">
        <f>ROUND(I122*H122,2)</f>
        <v>0</v>
      </c>
      <c r="BL122" s="18" t="s">
        <v>153</v>
      </c>
      <c r="BM122" s="217" t="s">
        <v>481</v>
      </c>
    </row>
    <row r="123" s="2" customFormat="1" ht="16.5" customHeight="1">
      <c r="A123" s="39"/>
      <c r="B123" s="40"/>
      <c r="C123" s="206" t="s">
        <v>336</v>
      </c>
      <c r="D123" s="206" t="s">
        <v>148</v>
      </c>
      <c r="E123" s="207" t="s">
        <v>703</v>
      </c>
      <c r="F123" s="208" t="s">
        <v>704</v>
      </c>
      <c r="G123" s="209" t="s">
        <v>354</v>
      </c>
      <c r="H123" s="210">
        <v>3</v>
      </c>
      <c r="I123" s="211"/>
      <c r="J123" s="212">
        <f>ROUND(I123*H123,2)</f>
        <v>0</v>
      </c>
      <c r="K123" s="208" t="s">
        <v>19</v>
      </c>
      <c r="L123" s="45"/>
      <c r="M123" s="213" t="s">
        <v>19</v>
      </c>
      <c r="N123" s="214" t="s">
        <v>43</v>
      </c>
      <c r="O123" s="85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7" t="s">
        <v>153</v>
      </c>
      <c r="AT123" s="217" t="s">
        <v>148</v>
      </c>
      <c r="AU123" s="217" t="s">
        <v>80</v>
      </c>
      <c r="AY123" s="18" t="s">
        <v>146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80</v>
      </c>
      <c r="BK123" s="218">
        <f>ROUND(I123*H123,2)</f>
        <v>0</v>
      </c>
      <c r="BL123" s="18" t="s">
        <v>153</v>
      </c>
      <c r="BM123" s="217" t="s">
        <v>492</v>
      </c>
    </row>
    <row r="124" s="2" customFormat="1" ht="16.5" customHeight="1">
      <c r="A124" s="39"/>
      <c r="B124" s="40"/>
      <c r="C124" s="258" t="s">
        <v>341</v>
      </c>
      <c r="D124" s="258" t="s">
        <v>228</v>
      </c>
      <c r="E124" s="259" t="s">
        <v>705</v>
      </c>
      <c r="F124" s="260" t="s">
        <v>706</v>
      </c>
      <c r="G124" s="261" t="s">
        <v>354</v>
      </c>
      <c r="H124" s="262">
        <v>3</v>
      </c>
      <c r="I124" s="263"/>
      <c r="J124" s="264">
        <f>ROUND(I124*H124,2)</f>
        <v>0</v>
      </c>
      <c r="K124" s="260" t="s">
        <v>19</v>
      </c>
      <c r="L124" s="265"/>
      <c r="M124" s="266" t="s">
        <v>19</v>
      </c>
      <c r="N124" s="267" t="s">
        <v>43</v>
      </c>
      <c r="O124" s="85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7" t="s">
        <v>208</v>
      </c>
      <c r="AT124" s="217" t="s">
        <v>228</v>
      </c>
      <c r="AU124" s="217" t="s">
        <v>80</v>
      </c>
      <c r="AY124" s="18" t="s">
        <v>146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80</v>
      </c>
      <c r="BK124" s="218">
        <f>ROUND(I124*H124,2)</f>
        <v>0</v>
      </c>
      <c r="BL124" s="18" t="s">
        <v>153</v>
      </c>
      <c r="BM124" s="217" t="s">
        <v>502</v>
      </c>
    </row>
    <row r="125" s="2" customFormat="1" ht="16.5" customHeight="1">
      <c r="A125" s="39"/>
      <c r="B125" s="40"/>
      <c r="C125" s="258" t="s">
        <v>346</v>
      </c>
      <c r="D125" s="258" t="s">
        <v>228</v>
      </c>
      <c r="E125" s="259" t="s">
        <v>707</v>
      </c>
      <c r="F125" s="260" t="s">
        <v>708</v>
      </c>
      <c r="G125" s="261" t="s">
        <v>88</v>
      </c>
      <c r="H125" s="262">
        <v>1.5</v>
      </c>
      <c r="I125" s="263"/>
      <c r="J125" s="264">
        <f>ROUND(I125*H125,2)</f>
        <v>0</v>
      </c>
      <c r="K125" s="260" t="s">
        <v>19</v>
      </c>
      <c r="L125" s="265"/>
      <c r="M125" s="266" t="s">
        <v>19</v>
      </c>
      <c r="N125" s="267" t="s">
        <v>43</v>
      </c>
      <c r="O125" s="85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7" t="s">
        <v>208</v>
      </c>
      <c r="AT125" s="217" t="s">
        <v>228</v>
      </c>
      <c r="AU125" s="217" t="s">
        <v>80</v>
      </c>
      <c r="AY125" s="18" t="s">
        <v>146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8" t="s">
        <v>80</v>
      </c>
      <c r="BK125" s="218">
        <f>ROUND(I125*H125,2)</f>
        <v>0</v>
      </c>
      <c r="BL125" s="18" t="s">
        <v>153</v>
      </c>
      <c r="BM125" s="217" t="s">
        <v>511</v>
      </c>
    </row>
    <row r="126" s="2" customFormat="1" ht="16.5" customHeight="1">
      <c r="A126" s="39"/>
      <c r="B126" s="40"/>
      <c r="C126" s="258" t="s">
        <v>351</v>
      </c>
      <c r="D126" s="258" t="s">
        <v>228</v>
      </c>
      <c r="E126" s="259" t="s">
        <v>709</v>
      </c>
      <c r="F126" s="260" t="s">
        <v>710</v>
      </c>
      <c r="G126" s="261" t="s">
        <v>105</v>
      </c>
      <c r="H126" s="262">
        <v>3</v>
      </c>
      <c r="I126" s="263"/>
      <c r="J126" s="264">
        <f>ROUND(I126*H126,2)</f>
        <v>0</v>
      </c>
      <c r="K126" s="260" t="s">
        <v>19</v>
      </c>
      <c r="L126" s="265"/>
      <c r="M126" s="266" t="s">
        <v>19</v>
      </c>
      <c r="N126" s="267" t="s">
        <v>43</v>
      </c>
      <c r="O126" s="85"/>
      <c r="P126" s="215">
        <f>O126*H126</f>
        <v>0</v>
      </c>
      <c r="Q126" s="215">
        <v>0</v>
      </c>
      <c r="R126" s="215">
        <f>Q126*H126</f>
        <v>0</v>
      </c>
      <c r="S126" s="215">
        <v>0</v>
      </c>
      <c r="T126" s="216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7" t="s">
        <v>208</v>
      </c>
      <c r="AT126" s="217" t="s">
        <v>228</v>
      </c>
      <c r="AU126" s="217" t="s">
        <v>80</v>
      </c>
      <c r="AY126" s="18" t="s">
        <v>146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8" t="s">
        <v>80</v>
      </c>
      <c r="BK126" s="218">
        <f>ROUND(I126*H126,2)</f>
        <v>0</v>
      </c>
      <c r="BL126" s="18" t="s">
        <v>153</v>
      </c>
      <c r="BM126" s="217" t="s">
        <v>520</v>
      </c>
    </row>
    <row r="127" s="2" customFormat="1" ht="16.5" customHeight="1">
      <c r="A127" s="39"/>
      <c r="B127" s="40"/>
      <c r="C127" s="206" t="s">
        <v>359</v>
      </c>
      <c r="D127" s="206" t="s">
        <v>148</v>
      </c>
      <c r="E127" s="207" t="s">
        <v>711</v>
      </c>
      <c r="F127" s="208" t="s">
        <v>712</v>
      </c>
      <c r="G127" s="209" t="s">
        <v>179</v>
      </c>
      <c r="H127" s="210">
        <v>70</v>
      </c>
      <c r="I127" s="211"/>
      <c r="J127" s="212">
        <f>ROUND(I127*H127,2)</f>
        <v>0</v>
      </c>
      <c r="K127" s="208" t="s">
        <v>19</v>
      </c>
      <c r="L127" s="45"/>
      <c r="M127" s="213" t="s">
        <v>19</v>
      </c>
      <c r="N127" s="214" t="s">
        <v>43</v>
      </c>
      <c r="O127" s="85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7" t="s">
        <v>153</v>
      </c>
      <c r="AT127" s="217" t="s">
        <v>148</v>
      </c>
      <c r="AU127" s="217" t="s">
        <v>80</v>
      </c>
      <c r="AY127" s="18" t="s">
        <v>146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80</v>
      </c>
      <c r="BK127" s="218">
        <f>ROUND(I127*H127,2)</f>
        <v>0</v>
      </c>
      <c r="BL127" s="18" t="s">
        <v>153</v>
      </c>
      <c r="BM127" s="217" t="s">
        <v>528</v>
      </c>
    </row>
    <row r="128" s="2" customFormat="1" ht="16.5" customHeight="1">
      <c r="A128" s="39"/>
      <c r="B128" s="40"/>
      <c r="C128" s="206" t="s">
        <v>363</v>
      </c>
      <c r="D128" s="206" t="s">
        <v>148</v>
      </c>
      <c r="E128" s="207" t="s">
        <v>713</v>
      </c>
      <c r="F128" s="208" t="s">
        <v>714</v>
      </c>
      <c r="G128" s="209" t="s">
        <v>179</v>
      </c>
      <c r="H128" s="210">
        <v>25</v>
      </c>
      <c r="I128" s="211"/>
      <c r="J128" s="212">
        <f>ROUND(I128*H128,2)</f>
        <v>0</v>
      </c>
      <c r="K128" s="208" t="s">
        <v>19</v>
      </c>
      <c r="L128" s="45"/>
      <c r="M128" s="213" t="s">
        <v>19</v>
      </c>
      <c r="N128" s="214" t="s">
        <v>43</v>
      </c>
      <c r="O128" s="85"/>
      <c r="P128" s="215">
        <f>O128*H128</f>
        <v>0</v>
      </c>
      <c r="Q128" s="215">
        <v>0</v>
      </c>
      <c r="R128" s="215">
        <f>Q128*H128</f>
        <v>0</v>
      </c>
      <c r="S128" s="215">
        <v>0</v>
      </c>
      <c r="T128" s="216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7" t="s">
        <v>153</v>
      </c>
      <c r="AT128" s="217" t="s">
        <v>148</v>
      </c>
      <c r="AU128" s="217" t="s">
        <v>80</v>
      </c>
      <c r="AY128" s="18" t="s">
        <v>146</v>
      </c>
      <c r="BE128" s="218">
        <f>IF(N128="základní",J128,0)</f>
        <v>0</v>
      </c>
      <c r="BF128" s="218">
        <f>IF(N128="snížená",J128,0)</f>
        <v>0</v>
      </c>
      <c r="BG128" s="218">
        <f>IF(N128="zákl. přenesená",J128,0)</f>
        <v>0</v>
      </c>
      <c r="BH128" s="218">
        <f>IF(N128="sníž. přenesená",J128,0)</f>
        <v>0</v>
      </c>
      <c r="BI128" s="218">
        <f>IF(N128="nulová",J128,0)</f>
        <v>0</v>
      </c>
      <c r="BJ128" s="18" t="s">
        <v>80</v>
      </c>
      <c r="BK128" s="218">
        <f>ROUND(I128*H128,2)</f>
        <v>0</v>
      </c>
      <c r="BL128" s="18" t="s">
        <v>153</v>
      </c>
      <c r="BM128" s="217" t="s">
        <v>539</v>
      </c>
    </row>
    <row r="129" s="2" customFormat="1" ht="16.5" customHeight="1">
      <c r="A129" s="39"/>
      <c r="B129" s="40"/>
      <c r="C129" s="206" t="s">
        <v>369</v>
      </c>
      <c r="D129" s="206" t="s">
        <v>148</v>
      </c>
      <c r="E129" s="207" t="s">
        <v>715</v>
      </c>
      <c r="F129" s="208" t="s">
        <v>716</v>
      </c>
      <c r="G129" s="209" t="s">
        <v>179</v>
      </c>
      <c r="H129" s="210">
        <v>95</v>
      </c>
      <c r="I129" s="211"/>
      <c r="J129" s="212">
        <f>ROUND(I129*H129,2)</f>
        <v>0</v>
      </c>
      <c r="K129" s="208" t="s">
        <v>19</v>
      </c>
      <c r="L129" s="45"/>
      <c r="M129" s="213" t="s">
        <v>19</v>
      </c>
      <c r="N129" s="214" t="s">
        <v>43</v>
      </c>
      <c r="O129" s="85"/>
      <c r="P129" s="215">
        <f>O129*H129</f>
        <v>0</v>
      </c>
      <c r="Q129" s="215">
        <v>0</v>
      </c>
      <c r="R129" s="215">
        <f>Q129*H129</f>
        <v>0</v>
      </c>
      <c r="S129" s="215">
        <v>0</v>
      </c>
      <c r="T129" s="216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7" t="s">
        <v>153</v>
      </c>
      <c r="AT129" s="217" t="s">
        <v>148</v>
      </c>
      <c r="AU129" s="217" t="s">
        <v>80</v>
      </c>
      <c r="AY129" s="18" t="s">
        <v>146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80</v>
      </c>
      <c r="BK129" s="218">
        <f>ROUND(I129*H129,2)</f>
        <v>0</v>
      </c>
      <c r="BL129" s="18" t="s">
        <v>153</v>
      </c>
      <c r="BM129" s="217" t="s">
        <v>556</v>
      </c>
    </row>
    <row r="130" s="2" customFormat="1" ht="16.5" customHeight="1">
      <c r="A130" s="39"/>
      <c r="B130" s="40"/>
      <c r="C130" s="258" t="s">
        <v>373</v>
      </c>
      <c r="D130" s="258" t="s">
        <v>228</v>
      </c>
      <c r="E130" s="259" t="s">
        <v>717</v>
      </c>
      <c r="F130" s="260" t="s">
        <v>718</v>
      </c>
      <c r="G130" s="261" t="s">
        <v>179</v>
      </c>
      <c r="H130" s="262">
        <v>95</v>
      </c>
      <c r="I130" s="263"/>
      <c r="J130" s="264">
        <f>ROUND(I130*H130,2)</f>
        <v>0</v>
      </c>
      <c r="K130" s="260" t="s">
        <v>19</v>
      </c>
      <c r="L130" s="265"/>
      <c r="M130" s="266" t="s">
        <v>19</v>
      </c>
      <c r="N130" s="267" t="s">
        <v>43</v>
      </c>
      <c r="O130" s="85"/>
      <c r="P130" s="215">
        <f>O130*H130</f>
        <v>0</v>
      </c>
      <c r="Q130" s="215">
        <v>0</v>
      </c>
      <c r="R130" s="215">
        <f>Q130*H130</f>
        <v>0</v>
      </c>
      <c r="S130" s="215">
        <v>0</v>
      </c>
      <c r="T130" s="216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7" t="s">
        <v>208</v>
      </c>
      <c r="AT130" s="217" t="s">
        <v>228</v>
      </c>
      <c r="AU130" s="217" t="s">
        <v>80</v>
      </c>
      <c r="AY130" s="18" t="s">
        <v>146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80</v>
      </c>
      <c r="BK130" s="218">
        <f>ROUND(I130*H130,2)</f>
        <v>0</v>
      </c>
      <c r="BL130" s="18" t="s">
        <v>153</v>
      </c>
      <c r="BM130" s="217" t="s">
        <v>569</v>
      </c>
    </row>
    <row r="131" s="2" customFormat="1" ht="16.5" customHeight="1">
      <c r="A131" s="39"/>
      <c r="B131" s="40"/>
      <c r="C131" s="206" t="s">
        <v>378</v>
      </c>
      <c r="D131" s="206" t="s">
        <v>148</v>
      </c>
      <c r="E131" s="207" t="s">
        <v>719</v>
      </c>
      <c r="F131" s="208" t="s">
        <v>720</v>
      </c>
      <c r="G131" s="209" t="s">
        <v>179</v>
      </c>
      <c r="H131" s="210">
        <v>70</v>
      </c>
      <c r="I131" s="211"/>
      <c r="J131" s="212">
        <f>ROUND(I131*H131,2)</f>
        <v>0</v>
      </c>
      <c r="K131" s="208" t="s">
        <v>19</v>
      </c>
      <c r="L131" s="45"/>
      <c r="M131" s="213" t="s">
        <v>19</v>
      </c>
      <c r="N131" s="214" t="s">
        <v>43</v>
      </c>
      <c r="O131" s="85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7" t="s">
        <v>153</v>
      </c>
      <c r="AT131" s="217" t="s">
        <v>148</v>
      </c>
      <c r="AU131" s="217" t="s">
        <v>80</v>
      </c>
      <c r="AY131" s="18" t="s">
        <v>146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80</v>
      </c>
      <c r="BK131" s="218">
        <f>ROUND(I131*H131,2)</f>
        <v>0</v>
      </c>
      <c r="BL131" s="18" t="s">
        <v>153</v>
      </c>
      <c r="BM131" s="217" t="s">
        <v>583</v>
      </c>
    </row>
    <row r="132" s="2" customFormat="1" ht="16.5" customHeight="1">
      <c r="A132" s="39"/>
      <c r="B132" s="40"/>
      <c r="C132" s="206" t="s">
        <v>382</v>
      </c>
      <c r="D132" s="206" t="s">
        <v>148</v>
      </c>
      <c r="E132" s="207" t="s">
        <v>721</v>
      </c>
      <c r="F132" s="208" t="s">
        <v>722</v>
      </c>
      <c r="G132" s="209" t="s">
        <v>179</v>
      </c>
      <c r="H132" s="210">
        <v>25</v>
      </c>
      <c r="I132" s="211"/>
      <c r="J132" s="212">
        <f>ROUND(I132*H132,2)</f>
        <v>0</v>
      </c>
      <c r="K132" s="208" t="s">
        <v>19</v>
      </c>
      <c r="L132" s="45"/>
      <c r="M132" s="213" t="s">
        <v>19</v>
      </c>
      <c r="N132" s="214" t="s">
        <v>43</v>
      </c>
      <c r="O132" s="85"/>
      <c r="P132" s="215">
        <f>O132*H132</f>
        <v>0</v>
      </c>
      <c r="Q132" s="215">
        <v>0</v>
      </c>
      <c r="R132" s="215">
        <f>Q132*H132</f>
        <v>0</v>
      </c>
      <c r="S132" s="215">
        <v>0</v>
      </c>
      <c r="T132" s="216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7" t="s">
        <v>153</v>
      </c>
      <c r="AT132" s="217" t="s">
        <v>148</v>
      </c>
      <c r="AU132" s="217" t="s">
        <v>80</v>
      </c>
      <c r="AY132" s="18" t="s">
        <v>146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8" t="s">
        <v>80</v>
      </c>
      <c r="BK132" s="218">
        <f>ROUND(I132*H132,2)</f>
        <v>0</v>
      </c>
      <c r="BL132" s="18" t="s">
        <v>153</v>
      </c>
      <c r="BM132" s="217" t="s">
        <v>598</v>
      </c>
    </row>
    <row r="133" s="2" customFormat="1" ht="16.5" customHeight="1">
      <c r="A133" s="39"/>
      <c r="B133" s="40"/>
      <c r="C133" s="206" t="s">
        <v>387</v>
      </c>
      <c r="D133" s="206" t="s">
        <v>148</v>
      </c>
      <c r="E133" s="207" t="s">
        <v>723</v>
      </c>
      <c r="F133" s="208" t="s">
        <v>724</v>
      </c>
      <c r="G133" s="209" t="s">
        <v>105</v>
      </c>
      <c r="H133" s="210">
        <v>10.742000000000001</v>
      </c>
      <c r="I133" s="211"/>
      <c r="J133" s="212">
        <f>ROUND(I133*H133,2)</f>
        <v>0</v>
      </c>
      <c r="K133" s="208" t="s">
        <v>19</v>
      </c>
      <c r="L133" s="45"/>
      <c r="M133" s="213" t="s">
        <v>19</v>
      </c>
      <c r="N133" s="214" t="s">
        <v>43</v>
      </c>
      <c r="O133" s="85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7" t="s">
        <v>153</v>
      </c>
      <c r="AT133" s="217" t="s">
        <v>148</v>
      </c>
      <c r="AU133" s="217" t="s">
        <v>80</v>
      </c>
      <c r="AY133" s="18" t="s">
        <v>146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80</v>
      </c>
      <c r="BK133" s="218">
        <f>ROUND(I133*H133,2)</f>
        <v>0</v>
      </c>
      <c r="BL133" s="18" t="s">
        <v>153</v>
      </c>
      <c r="BM133" s="217" t="s">
        <v>609</v>
      </c>
    </row>
    <row r="134" s="2" customFormat="1" ht="16.5" customHeight="1">
      <c r="A134" s="39"/>
      <c r="B134" s="40"/>
      <c r="C134" s="206" t="s">
        <v>391</v>
      </c>
      <c r="D134" s="206" t="s">
        <v>148</v>
      </c>
      <c r="E134" s="207" t="s">
        <v>725</v>
      </c>
      <c r="F134" s="208" t="s">
        <v>726</v>
      </c>
      <c r="G134" s="209" t="s">
        <v>105</v>
      </c>
      <c r="H134" s="210">
        <v>53.700000000000003</v>
      </c>
      <c r="I134" s="211"/>
      <c r="J134" s="212">
        <f>ROUND(I134*H134,2)</f>
        <v>0</v>
      </c>
      <c r="K134" s="208" t="s">
        <v>19</v>
      </c>
      <c r="L134" s="45"/>
      <c r="M134" s="213" t="s">
        <v>19</v>
      </c>
      <c r="N134" s="214" t="s">
        <v>43</v>
      </c>
      <c r="O134" s="85"/>
      <c r="P134" s="215">
        <f>O134*H134</f>
        <v>0</v>
      </c>
      <c r="Q134" s="215">
        <v>0</v>
      </c>
      <c r="R134" s="215">
        <f>Q134*H134</f>
        <v>0</v>
      </c>
      <c r="S134" s="215">
        <v>0</v>
      </c>
      <c r="T134" s="216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7" t="s">
        <v>153</v>
      </c>
      <c r="AT134" s="217" t="s">
        <v>148</v>
      </c>
      <c r="AU134" s="217" t="s">
        <v>80</v>
      </c>
      <c r="AY134" s="18" t="s">
        <v>146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8" t="s">
        <v>80</v>
      </c>
      <c r="BK134" s="218">
        <f>ROUND(I134*H134,2)</f>
        <v>0</v>
      </c>
      <c r="BL134" s="18" t="s">
        <v>153</v>
      </c>
      <c r="BM134" s="217" t="s">
        <v>616</v>
      </c>
    </row>
    <row r="135" s="2" customFormat="1" ht="16.5" customHeight="1">
      <c r="A135" s="39"/>
      <c r="B135" s="40"/>
      <c r="C135" s="206" t="s">
        <v>396</v>
      </c>
      <c r="D135" s="206" t="s">
        <v>148</v>
      </c>
      <c r="E135" s="207" t="s">
        <v>727</v>
      </c>
      <c r="F135" s="208" t="s">
        <v>728</v>
      </c>
      <c r="G135" s="209" t="s">
        <v>88</v>
      </c>
      <c r="H135" s="210">
        <v>2</v>
      </c>
      <c r="I135" s="211"/>
      <c r="J135" s="212">
        <f>ROUND(I135*H135,2)</f>
        <v>0</v>
      </c>
      <c r="K135" s="208" t="s">
        <v>19</v>
      </c>
      <c r="L135" s="45"/>
      <c r="M135" s="213" t="s">
        <v>19</v>
      </c>
      <c r="N135" s="214" t="s">
        <v>43</v>
      </c>
      <c r="O135" s="85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7" t="s">
        <v>153</v>
      </c>
      <c r="AT135" s="217" t="s">
        <v>148</v>
      </c>
      <c r="AU135" s="217" t="s">
        <v>80</v>
      </c>
      <c r="AY135" s="18" t="s">
        <v>146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8" t="s">
        <v>80</v>
      </c>
      <c r="BK135" s="218">
        <f>ROUND(I135*H135,2)</f>
        <v>0</v>
      </c>
      <c r="BL135" s="18" t="s">
        <v>153</v>
      </c>
      <c r="BM135" s="217" t="s">
        <v>729</v>
      </c>
    </row>
    <row r="136" s="12" customFormat="1" ht="25.92" customHeight="1">
      <c r="A136" s="12"/>
      <c r="B136" s="190"/>
      <c r="C136" s="191"/>
      <c r="D136" s="192" t="s">
        <v>71</v>
      </c>
      <c r="E136" s="193" t="s">
        <v>730</v>
      </c>
      <c r="F136" s="193" t="s">
        <v>731</v>
      </c>
      <c r="G136" s="191"/>
      <c r="H136" s="191"/>
      <c r="I136" s="194"/>
      <c r="J136" s="195">
        <f>BK136</f>
        <v>0</v>
      </c>
      <c r="K136" s="191"/>
      <c r="L136" s="196"/>
      <c r="M136" s="197"/>
      <c r="N136" s="198"/>
      <c r="O136" s="198"/>
      <c r="P136" s="199">
        <f>SUM(P137:P139)</f>
        <v>0</v>
      </c>
      <c r="Q136" s="198"/>
      <c r="R136" s="199">
        <f>SUM(R137:R139)</f>
        <v>0</v>
      </c>
      <c r="S136" s="198"/>
      <c r="T136" s="200">
        <f>SUM(T137:T139)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1" t="s">
        <v>80</v>
      </c>
      <c r="AT136" s="202" t="s">
        <v>71</v>
      </c>
      <c r="AU136" s="202" t="s">
        <v>72</v>
      </c>
      <c r="AY136" s="201" t="s">
        <v>146</v>
      </c>
      <c r="BK136" s="203">
        <f>SUM(BK137:BK139)</f>
        <v>0</v>
      </c>
    </row>
    <row r="137" s="2" customFormat="1" ht="16.5" customHeight="1">
      <c r="A137" s="39"/>
      <c r="B137" s="40"/>
      <c r="C137" s="206" t="s">
        <v>400</v>
      </c>
      <c r="D137" s="206" t="s">
        <v>148</v>
      </c>
      <c r="E137" s="207" t="s">
        <v>732</v>
      </c>
      <c r="F137" s="208" t="s">
        <v>733</v>
      </c>
      <c r="G137" s="209" t="s">
        <v>354</v>
      </c>
      <c r="H137" s="210">
        <v>4</v>
      </c>
      <c r="I137" s="211"/>
      <c r="J137" s="212">
        <f>ROUND(I137*H137,2)</f>
        <v>0</v>
      </c>
      <c r="K137" s="208" t="s">
        <v>19</v>
      </c>
      <c r="L137" s="45"/>
      <c r="M137" s="213" t="s">
        <v>19</v>
      </c>
      <c r="N137" s="214" t="s">
        <v>43</v>
      </c>
      <c r="O137" s="85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7" t="s">
        <v>153</v>
      </c>
      <c r="AT137" s="217" t="s">
        <v>148</v>
      </c>
      <c r="AU137" s="217" t="s">
        <v>80</v>
      </c>
      <c r="AY137" s="18" t="s">
        <v>146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8" t="s">
        <v>80</v>
      </c>
      <c r="BK137" s="218">
        <f>ROUND(I137*H137,2)</f>
        <v>0</v>
      </c>
      <c r="BL137" s="18" t="s">
        <v>153</v>
      </c>
      <c r="BM137" s="217" t="s">
        <v>734</v>
      </c>
    </row>
    <row r="138" s="2" customFormat="1" ht="16.5" customHeight="1">
      <c r="A138" s="39"/>
      <c r="B138" s="40"/>
      <c r="C138" s="206" t="s">
        <v>405</v>
      </c>
      <c r="D138" s="206" t="s">
        <v>148</v>
      </c>
      <c r="E138" s="207" t="s">
        <v>735</v>
      </c>
      <c r="F138" s="208" t="s">
        <v>736</v>
      </c>
      <c r="G138" s="209" t="s">
        <v>354</v>
      </c>
      <c r="H138" s="210">
        <v>4</v>
      </c>
      <c r="I138" s="211"/>
      <c r="J138" s="212">
        <f>ROUND(I138*H138,2)</f>
        <v>0</v>
      </c>
      <c r="K138" s="208" t="s">
        <v>19</v>
      </c>
      <c r="L138" s="45"/>
      <c r="M138" s="213" t="s">
        <v>19</v>
      </c>
      <c r="N138" s="214" t="s">
        <v>43</v>
      </c>
      <c r="O138" s="85"/>
      <c r="P138" s="215">
        <f>O138*H138</f>
        <v>0</v>
      </c>
      <c r="Q138" s="215">
        <v>0</v>
      </c>
      <c r="R138" s="215">
        <f>Q138*H138</f>
        <v>0</v>
      </c>
      <c r="S138" s="215">
        <v>0</v>
      </c>
      <c r="T138" s="21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7" t="s">
        <v>153</v>
      </c>
      <c r="AT138" s="217" t="s">
        <v>148</v>
      </c>
      <c r="AU138" s="217" t="s">
        <v>80</v>
      </c>
      <c r="AY138" s="18" t="s">
        <v>146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80</v>
      </c>
      <c r="BK138" s="218">
        <f>ROUND(I138*H138,2)</f>
        <v>0</v>
      </c>
      <c r="BL138" s="18" t="s">
        <v>153</v>
      </c>
      <c r="BM138" s="217" t="s">
        <v>737</v>
      </c>
    </row>
    <row r="139" s="2" customFormat="1" ht="16.5" customHeight="1">
      <c r="A139" s="39"/>
      <c r="B139" s="40"/>
      <c r="C139" s="206" t="s">
        <v>409</v>
      </c>
      <c r="D139" s="206" t="s">
        <v>148</v>
      </c>
      <c r="E139" s="207" t="s">
        <v>738</v>
      </c>
      <c r="F139" s="208" t="s">
        <v>739</v>
      </c>
      <c r="G139" s="209" t="s">
        <v>354</v>
      </c>
      <c r="H139" s="210">
        <v>2</v>
      </c>
      <c r="I139" s="211"/>
      <c r="J139" s="212">
        <f>ROUND(I139*H139,2)</f>
        <v>0</v>
      </c>
      <c r="K139" s="208" t="s">
        <v>19</v>
      </c>
      <c r="L139" s="45"/>
      <c r="M139" s="213" t="s">
        <v>19</v>
      </c>
      <c r="N139" s="214" t="s">
        <v>43</v>
      </c>
      <c r="O139" s="85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7" t="s">
        <v>153</v>
      </c>
      <c r="AT139" s="217" t="s">
        <v>148</v>
      </c>
      <c r="AU139" s="217" t="s">
        <v>80</v>
      </c>
      <c r="AY139" s="18" t="s">
        <v>146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80</v>
      </c>
      <c r="BK139" s="218">
        <f>ROUND(I139*H139,2)</f>
        <v>0</v>
      </c>
      <c r="BL139" s="18" t="s">
        <v>153</v>
      </c>
      <c r="BM139" s="217" t="s">
        <v>740</v>
      </c>
    </row>
    <row r="140" s="12" customFormat="1" ht="25.92" customHeight="1">
      <c r="A140" s="12"/>
      <c r="B140" s="190"/>
      <c r="C140" s="191"/>
      <c r="D140" s="192" t="s">
        <v>71</v>
      </c>
      <c r="E140" s="193" t="s">
        <v>265</v>
      </c>
      <c r="F140" s="193" t="s">
        <v>741</v>
      </c>
      <c r="G140" s="191"/>
      <c r="H140" s="191"/>
      <c r="I140" s="194"/>
      <c r="J140" s="195">
        <f>BK140</f>
        <v>0</v>
      </c>
      <c r="K140" s="191"/>
      <c r="L140" s="196"/>
      <c r="M140" s="197"/>
      <c r="N140" s="198"/>
      <c r="O140" s="198"/>
      <c r="P140" s="199">
        <f>SUM(P141:P142)</f>
        <v>0</v>
      </c>
      <c r="Q140" s="198"/>
      <c r="R140" s="199">
        <f>SUM(R141:R142)</f>
        <v>0</v>
      </c>
      <c r="S140" s="198"/>
      <c r="T140" s="200">
        <f>SUM(T141:T142)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01" t="s">
        <v>80</v>
      </c>
      <c r="AT140" s="202" t="s">
        <v>71</v>
      </c>
      <c r="AU140" s="202" t="s">
        <v>72</v>
      </c>
      <c r="AY140" s="201" t="s">
        <v>146</v>
      </c>
      <c r="BK140" s="203">
        <f>SUM(BK141:BK142)</f>
        <v>0</v>
      </c>
    </row>
    <row r="141" s="2" customFormat="1" ht="16.5" customHeight="1">
      <c r="A141" s="39"/>
      <c r="B141" s="40"/>
      <c r="C141" s="206" t="s">
        <v>413</v>
      </c>
      <c r="D141" s="206" t="s">
        <v>148</v>
      </c>
      <c r="E141" s="207" t="s">
        <v>742</v>
      </c>
      <c r="F141" s="208" t="s">
        <v>743</v>
      </c>
      <c r="G141" s="209" t="s">
        <v>88</v>
      </c>
      <c r="H141" s="210">
        <v>6.6500000000000004</v>
      </c>
      <c r="I141" s="211"/>
      <c r="J141" s="212">
        <f>ROUND(I141*H141,2)</f>
        <v>0</v>
      </c>
      <c r="K141" s="208" t="s">
        <v>19</v>
      </c>
      <c r="L141" s="45"/>
      <c r="M141" s="213" t="s">
        <v>19</v>
      </c>
      <c r="N141" s="214" t="s">
        <v>43</v>
      </c>
      <c r="O141" s="85"/>
      <c r="P141" s="215">
        <f>O141*H141</f>
        <v>0</v>
      </c>
      <c r="Q141" s="215">
        <v>0</v>
      </c>
      <c r="R141" s="215">
        <f>Q141*H141</f>
        <v>0</v>
      </c>
      <c r="S141" s="215">
        <v>0</v>
      </c>
      <c r="T141" s="216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17" t="s">
        <v>153</v>
      </c>
      <c r="AT141" s="217" t="s">
        <v>148</v>
      </c>
      <c r="AU141" s="217" t="s">
        <v>80</v>
      </c>
      <c r="AY141" s="18" t="s">
        <v>146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8" t="s">
        <v>80</v>
      </c>
      <c r="BK141" s="218">
        <f>ROUND(I141*H141,2)</f>
        <v>0</v>
      </c>
      <c r="BL141" s="18" t="s">
        <v>153</v>
      </c>
      <c r="BM141" s="217" t="s">
        <v>744</v>
      </c>
    </row>
    <row r="142" s="2" customFormat="1" ht="16.5" customHeight="1">
      <c r="A142" s="39"/>
      <c r="B142" s="40"/>
      <c r="C142" s="206" t="s">
        <v>417</v>
      </c>
      <c r="D142" s="206" t="s">
        <v>148</v>
      </c>
      <c r="E142" s="207" t="s">
        <v>745</v>
      </c>
      <c r="F142" s="208" t="s">
        <v>746</v>
      </c>
      <c r="G142" s="209" t="s">
        <v>88</v>
      </c>
      <c r="H142" s="210">
        <v>33.25</v>
      </c>
      <c r="I142" s="211"/>
      <c r="J142" s="212">
        <f>ROUND(I142*H142,2)</f>
        <v>0</v>
      </c>
      <c r="K142" s="208" t="s">
        <v>19</v>
      </c>
      <c r="L142" s="45"/>
      <c r="M142" s="213" t="s">
        <v>19</v>
      </c>
      <c r="N142" s="214" t="s">
        <v>43</v>
      </c>
      <c r="O142" s="85"/>
      <c r="P142" s="215">
        <f>O142*H142</f>
        <v>0</v>
      </c>
      <c r="Q142" s="215">
        <v>0</v>
      </c>
      <c r="R142" s="215">
        <f>Q142*H142</f>
        <v>0</v>
      </c>
      <c r="S142" s="215">
        <v>0</v>
      </c>
      <c r="T142" s="216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7" t="s">
        <v>153</v>
      </c>
      <c r="AT142" s="217" t="s">
        <v>148</v>
      </c>
      <c r="AU142" s="217" t="s">
        <v>80</v>
      </c>
      <c r="AY142" s="18" t="s">
        <v>146</v>
      </c>
      <c r="BE142" s="218">
        <f>IF(N142="základní",J142,0)</f>
        <v>0</v>
      </c>
      <c r="BF142" s="218">
        <f>IF(N142="snížená",J142,0)</f>
        <v>0</v>
      </c>
      <c r="BG142" s="218">
        <f>IF(N142="zákl. přenesená",J142,0)</f>
        <v>0</v>
      </c>
      <c r="BH142" s="218">
        <f>IF(N142="sníž. přenesená",J142,0)</f>
        <v>0</v>
      </c>
      <c r="BI142" s="218">
        <f>IF(N142="nulová",J142,0)</f>
        <v>0</v>
      </c>
      <c r="BJ142" s="18" t="s">
        <v>80</v>
      </c>
      <c r="BK142" s="218">
        <f>ROUND(I142*H142,2)</f>
        <v>0</v>
      </c>
      <c r="BL142" s="18" t="s">
        <v>153</v>
      </c>
      <c r="BM142" s="217" t="s">
        <v>747</v>
      </c>
    </row>
    <row r="143" s="12" customFormat="1" ht="25.92" customHeight="1">
      <c r="A143" s="12"/>
      <c r="B143" s="190"/>
      <c r="C143" s="191"/>
      <c r="D143" s="192" t="s">
        <v>71</v>
      </c>
      <c r="E143" s="193" t="s">
        <v>282</v>
      </c>
      <c r="F143" s="193" t="s">
        <v>748</v>
      </c>
      <c r="G143" s="191"/>
      <c r="H143" s="191"/>
      <c r="I143" s="194"/>
      <c r="J143" s="195">
        <f>BK143</f>
        <v>0</v>
      </c>
      <c r="K143" s="191"/>
      <c r="L143" s="196"/>
      <c r="M143" s="197"/>
      <c r="N143" s="198"/>
      <c r="O143" s="198"/>
      <c r="P143" s="199">
        <f>P144</f>
        <v>0</v>
      </c>
      <c r="Q143" s="198"/>
      <c r="R143" s="199">
        <f>R144</f>
        <v>0</v>
      </c>
      <c r="S143" s="198"/>
      <c r="T143" s="200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1" t="s">
        <v>80</v>
      </c>
      <c r="AT143" s="202" t="s">
        <v>71</v>
      </c>
      <c r="AU143" s="202" t="s">
        <v>72</v>
      </c>
      <c r="AY143" s="201" t="s">
        <v>146</v>
      </c>
      <c r="BK143" s="203">
        <f>BK144</f>
        <v>0</v>
      </c>
    </row>
    <row r="144" s="2" customFormat="1" ht="16.5" customHeight="1">
      <c r="A144" s="39"/>
      <c r="B144" s="40"/>
      <c r="C144" s="206" t="s">
        <v>424</v>
      </c>
      <c r="D144" s="206" t="s">
        <v>148</v>
      </c>
      <c r="E144" s="207" t="s">
        <v>749</v>
      </c>
      <c r="F144" s="208" t="s">
        <v>750</v>
      </c>
      <c r="G144" s="209" t="s">
        <v>105</v>
      </c>
      <c r="H144" s="210">
        <v>13</v>
      </c>
      <c r="I144" s="211"/>
      <c r="J144" s="212">
        <f>ROUND(I144*H144,2)</f>
        <v>0</v>
      </c>
      <c r="K144" s="208" t="s">
        <v>19</v>
      </c>
      <c r="L144" s="45"/>
      <c r="M144" s="213" t="s">
        <v>19</v>
      </c>
      <c r="N144" s="214" t="s">
        <v>43</v>
      </c>
      <c r="O144" s="85"/>
      <c r="P144" s="215">
        <f>O144*H144</f>
        <v>0</v>
      </c>
      <c r="Q144" s="215">
        <v>0</v>
      </c>
      <c r="R144" s="215">
        <f>Q144*H144</f>
        <v>0</v>
      </c>
      <c r="S144" s="215">
        <v>0</v>
      </c>
      <c r="T144" s="216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7" t="s">
        <v>153</v>
      </c>
      <c r="AT144" s="217" t="s">
        <v>148</v>
      </c>
      <c r="AU144" s="217" t="s">
        <v>80</v>
      </c>
      <c r="AY144" s="18" t="s">
        <v>146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80</v>
      </c>
      <c r="BK144" s="218">
        <f>ROUND(I144*H144,2)</f>
        <v>0</v>
      </c>
      <c r="BL144" s="18" t="s">
        <v>153</v>
      </c>
      <c r="BM144" s="217" t="s">
        <v>751</v>
      </c>
    </row>
    <row r="145" s="12" customFormat="1" ht="25.92" customHeight="1">
      <c r="A145" s="12"/>
      <c r="B145" s="190"/>
      <c r="C145" s="191"/>
      <c r="D145" s="192" t="s">
        <v>71</v>
      </c>
      <c r="E145" s="193" t="s">
        <v>752</v>
      </c>
      <c r="F145" s="193" t="s">
        <v>753</v>
      </c>
      <c r="G145" s="191"/>
      <c r="H145" s="191"/>
      <c r="I145" s="194"/>
      <c r="J145" s="195">
        <f>BK145</f>
        <v>0</v>
      </c>
      <c r="K145" s="191"/>
      <c r="L145" s="196"/>
      <c r="M145" s="197"/>
      <c r="N145" s="198"/>
      <c r="O145" s="198"/>
      <c r="P145" s="199">
        <f>SUM(P146:P148)</f>
        <v>0</v>
      </c>
      <c r="Q145" s="198"/>
      <c r="R145" s="199">
        <f>SUM(R146:R148)</f>
        <v>0</v>
      </c>
      <c r="S145" s="198"/>
      <c r="T145" s="200">
        <f>SUM(T146:T148)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1" t="s">
        <v>80</v>
      </c>
      <c r="AT145" s="202" t="s">
        <v>71</v>
      </c>
      <c r="AU145" s="202" t="s">
        <v>72</v>
      </c>
      <c r="AY145" s="201" t="s">
        <v>146</v>
      </c>
      <c r="BK145" s="203">
        <f>SUM(BK146:BK148)</f>
        <v>0</v>
      </c>
    </row>
    <row r="146" s="2" customFormat="1" ht="16.5" customHeight="1">
      <c r="A146" s="39"/>
      <c r="B146" s="40"/>
      <c r="C146" s="206" t="s">
        <v>431</v>
      </c>
      <c r="D146" s="206" t="s">
        <v>148</v>
      </c>
      <c r="E146" s="207" t="s">
        <v>754</v>
      </c>
      <c r="F146" s="208" t="s">
        <v>755</v>
      </c>
      <c r="G146" s="209" t="s">
        <v>105</v>
      </c>
      <c r="H146" s="210">
        <v>4</v>
      </c>
      <c r="I146" s="211"/>
      <c r="J146" s="212">
        <f>ROUND(I146*H146,2)</f>
        <v>0</v>
      </c>
      <c r="K146" s="208" t="s">
        <v>19</v>
      </c>
      <c r="L146" s="45"/>
      <c r="M146" s="213" t="s">
        <v>19</v>
      </c>
      <c r="N146" s="214" t="s">
        <v>43</v>
      </c>
      <c r="O146" s="85"/>
      <c r="P146" s="215">
        <f>O146*H146</f>
        <v>0</v>
      </c>
      <c r="Q146" s="215">
        <v>0</v>
      </c>
      <c r="R146" s="215">
        <f>Q146*H146</f>
        <v>0</v>
      </c>
      <c r="S146" s="215">
        <v>0</v>
      </c>
      <c r="T146" s="216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7" t="s">
        <v>153</v>
      </c>
      <c r="AT146" s="217" t="s">
        <v>148</v>
      </c>
      <c r="AU146" s="217" t="s">
        <v>80</v>
      </c>
      <c r="AY146" s="18" t="s">
        <v>146</v>
      </c>
      <c r="BE146" s="218">
        <f>IF(N146="základní",J146,0)</f>
        <v>0</v>
      </c>
      <c r="BF146" s="218">
        <f>IF(N146="snížená",J146,0)</f>
        <v>0</v>
      </c>
      <c r="BG146" s="218">
        <f>IF(N146="zákl. přenesená",J146,0)</f>
        <v>0</v>
      </c>
      <c r="BH146" s="218">
        <f>IF(N146="sníž. přenesená",J146,0)</f>
        <v>0</v>
      </c>
      <c r="BI146" s="218">
        <f>IF(N146="nulová",J146,0)</f>
        <v>0</v>
      </c>
      <c r="BJ146" s="18" t="s">
        <v>80</v>
      </c>
      <c r="BK146" s="218">
        <f>ROUND(I146*H146,2)</f>
        <v>0</v>
      </c>
      <c r="BL146" s="18" t="s">
        <v>153</v>
      </c>
      <c r="BM146" s="217" t="s">
        <v>756</v>
      </c>
    </row>
    <row r="147" s="2" customFormat="1" ht="16.5" customHeight="1">
      <c r="A147" s="39"/>
      <c r="B147" s="40"/>
      <c r="C147" s="206" t="s">
        <v>438</v>
      </c>
      <c r="D147" s="206" t="s">
        <v>148</v>
      </c>
      <c r="E147" s="207" t="s">
        <v>757</v>
      </c>
      <c r="F147" s="208" t="s">
        <v>758</v>
      </c>
      <c r="G147" s="209" t="s">
        <v>105</v>
      </c>
      <c r="H147" s="210">
        <v>20</v>
      </c>
      <c r="I147" s="211"/>
      <c r="J147" s="212">
        <f>ROUND(I147*H147,2)</f>
        <v>0</v>
      </c>
      <c r="K147" s="208" t="s">
        <v>19</v>
      </c>
      <c r="L147" s="45"/>
      <c r="M147" s="213" t="s">
        <v>19</v>
      </c>
      <c r="N147" s="214" t="s">
        <v>43</v>
      </c>
      <c r="O147" s="85"/>
      <c r="P147" s="215">
        <f>O147*H147</f>
        <v>0</v>
      </c>
      <c r="Q147" s="215">
        <v>0</v>
      </c>
      <c r="R147" s="215">
        <f>Q147*H147</f>
        <v>0</v>
      </c>
      <c r="S147" s="215">
        <v>0</v>
      </c>
      <c r="T147" s="216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17" t="s">
        <v>153</v>
      </c>
      <c r="AT147" s="217" t="s">
        <v>148</v>
      </c>
      <c r="AU147" s="217" t="s">
        <v>80</v>
      </c>
      <c r="AY147" s="18" t="s">
        <v>146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8" t="s">
        <v>80</v>
      </c>
      <c r="BK147" s="218">
        <f>ROUND(I147*H147,2)</f>
        <v>0</v>
      </c>
      <c r="BL147" s="18" t="s">
        <v>153</v>
      </c>
      <c r="BM147" s="217" t="s">
        <v>759</v>
      </c>
    </row>
    <row r="148" s="2" customFormat="1" ht="16.5" customHeight="1">
      <c r="A148" s="39"/>
      <c r="B148" s="40"/>
      <c r="C148" s="206" t="s">
        <v>445</v>
      </c>
      <c r="D148" s="206" t="s">
        <v>148</v>
      </c>
      <c r="E148" s="207" t="s">
        <v>760</v>
      </c>
      <c r="F148" s="208" t="s">
        <v>761</v>
      </c>
      <c r="G148" s="209" t="s">
        <v>105</v>
      </c>
      <c r="H148" s="210">
        <v>4</v>
      </c>
      <c r="I148" s="211"/>
      <c r="J148" s="212">
        <f>ROUND(I148*H148,2)</f>
        <v>0</v>
      </c>
      <c r="K148" s="208" t="s">
        <v>19</v>
      </c>
      <c r="L148" s="45"/>
      <c r="M148" s="213" t="s">
        <v>19</v>
      </c>
      <c r="N148" s="214" t="s">
        <v>43</v>
      </c>
      <c r="O148" s="85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7" t="s">
        <v>153</v>
      </c>
      <c r="AT148" s="217" t="s">
        <v>148</v>
      </c>
      <c r="AU148" s="217" t="s">
        <v>80</v>
      </c>
      <c r="AY148" s="18" t="s">
        <v>146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80</v>
      </c>
      <c r="BK148" s="218">
        <f>ROUND(I148*H148,2)</f>
        <v>0</v>
      </c>
      <c r="BL148" s="18" t="s">
        <v>153</v>
      </c>
      <c r="BM148" s="217" t="s">
        <v>475</v>
      </c>
    </row>
    <row r="149" s="12" customFormat="1" ht="25.92" customHeight="1">
      <c r="A149" s="12"/>
      <c r="B149" s="190"/>
      <c r="C149" s="191"/>
      <c r="D149" s="192" t="s">
        <v>71</v>
      </c>
      <c r="E149" s="193" t="s">
        <v>762</v>
      </c>
      <c r="F149" s="193" t="s">
        <v>763</v>
      </c>
      <c r="G149" s="191"/>
      <c r="H149" s="191"/>
      <c r="I149" s="194"/>
      <c r="J149" s="195">
        <f>BK149</f>
        <v>0</v>
      </c>
      <c r="K149" s="191"/>
      <c r="L149" s="196"/>
      <c r="M149" s="197"/>
      <c r="N149" s="198"/>
      <c r="O149" s="198"/>
      <c r="P149" s="199">
        <v>0</v>
      </c>
      <c r="Q149" s="198"/>
      <c r="R149" s="199">
        <v>0</v>
      </c>
      <c r="S149" s="198"/>
      <c r="T149" s="200"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80</v>
      </c>
      <c r="AT149" s="202" t="s">
        <v>71</v>
      </c>
      <c r="AU149" s="202" t="s">
        <v>72</v>
      </c>
      <c r="AY149" s="201" t="s">
        <v>146</v>
      </c>
      <c r="BK149" s="203">
        <v>0</v>
      </c>
    </row>
    <row r="150" s="12" customFormat="1" ht="25.92" customHeight="1">
      <c r="A150" s="12"/>
      <c r="B150" s="190"/>
      <c r="C150" s="191"/>
      <c r="D150" s="192" t="s">
        <v>71</v>
      </c>
      <c r="E150" s="193" t="s">
        <v>764</v>
      </c>
      <c r="F150" s="193" t="s">
        <v>765</v>
      </c>
      <c r="G150" s="191"/>
      <c r="H150" s="191"/>
      <c r="I150" s="194"/>
      <c r="J150" s="195">
        <f>BK150</f>
        <v>0</v>
      </c>
      <c r="K150" s="191"/>
      <c r="L150" s="196"/>
      <c r="M150" s="197"/>
      <c r="N150" s="198"/>
      <c r="O150" s="198"/>
      <c r="P150" s="199">
        <f>P151</f>
        <v>0</v>
      </c>
      <c r="Q150" s="198"/>
      <c r="R150" s="199">
        <f>R151</f>
        <v>0</v>
      </c>
      <c r="S150" s="198"/>
      <c r="T150" s="200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01" t="s">
        <v>80</v>
      </c>
      <c r="AT150" s="202" t="s">
        <v>71</v>
      </c>
      <c r="AU150" s="202" t="s">
        <v>72</v>
      </c>
      <c r="AY150" s="201" t="s">
        <v>146</v>
      </c>
      <c r="BK150" s="203">
        <f>BK151</f>
        <v>0</v>
      </c>
    </row>
    <row r="151" s="2" customFormat="1" ht="24.15" customHeight="1">
      <c r="A151" s="39"/>
      <c r="B151" s="40"/>
      <c r="C151" s="206" t="s">
        <v>452</v>
      </c>
      <c r="D151" s="206" t="s">
        <v>148</v>
      </c>
      <c r="E151" s="207" t="s">
        <v>766</v>
      </c>
      <c r="F151" s="208" t="s">
        <v>767</v>
      </c>
      <c r="G151" s="209" t="s">
        <v>768</v>
      </c>
      <c r="H151" s="210">
        <v>1</v>
      </c>
      <c r="I151" s="211"/>
      <c r="J151" s="212">
        <f>ROUND(I151*H151,2)</f>
        <v>0</v>
      </c>
      <c r="K151" s="208" t="s">
        <v>19</v>
      </c>
      <c r="L151" s="45"/>
      <c r="M151" s="213" t="s">
        <v>19</v>
      </c>
      <c r="N151" s="214" t="s">
        <v>43</v>
      </c>
      <c r="O151" s="85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7" t="s">
        <v>153</v>
      </c>
      <c r="AT151" s="217" t="s">
        <v>148</v>
      </c>
      <c r="AU151" s="217" t="s">
        <v>80</v>
      </c>
      <c r="AY151" s="18" t="s">
        <v>146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8" t="s">
        <v>80</v>
      </c>
      <c r="BK151" s="218">
        <f>ROUND(I151*H151,2)</f>
        <v>0</v>
      </c>
      <c r="BL151" s="18" t="s">
        <v>153</v>
      </c>
      <c r="BM151" s="217" t="s">
        <v>769</v>
      </c>
    </row>
    <row r="152" s="12" customFormat="1" ht="25.92" customHeight="1">
      <c r="A152" s="12"/>
      <c r="B152" s="190"/>
      <c r="C152" s="191"/>
      <c r="D152" s="192" t="s">
        <v>71</v>
      </c>
      <c r="E152" s="193" t="s">
        <v>770</v>
      </c>
      <c r="F152" s="193" t="s">
        <v>608</v>
      </c>
      <c r="G152" s="191"/>
      <c r="H152" s="191"/>
      <c r="I152" s="194"/>
      <c r="J152" s="195">
        <f>BK152</f>
        <v>0</v>
      </c>
      <c r="K152" s="191"/>
      <c r="L152" s="196"/>
      <c r="M152" s="197"/>
      <c r="N152" s="198"/>
      <c r="O152" s="198"/>
      <c r="P152" s="199">
        <f>P153</f>
        <v>0</v>
      </c>
      <c r="Q152" s="198"/>
      <c r="R152" s="199">
        <f>R153</f>
        <v>0</v>
      </c>
      <c r="S152" s="198"/>
      <c r="T152" s="200">
        <f>T153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1" t="s">
        <v>80</v>
      </c>
      <c r="AT152" s="202" t="s">
        <v>71</v>
      </c>
      <c r="AU152" s="202" t="s">
        <v>72</v>
      </c>
      <c r="AY152" s="201" t="s">
        <v>146</v>
      </c>
      <c r="BK152" s="203">
        <f>BK153</f>
        <v>0</v>
      </c>
    </row>
    <row r="153" s="2" customFormat="1" ht="24.15" customHeight="1">
      <c r="A153" s="39"/>
      <c r="B153" s="40"/>
      <c r="C153" s="206" t="s">
        <v>458</v>
      </c>
      <c r="D153" s="206" t="s">
        <v>148</v>
      </c>
      <c r="E153" s="207" t="s">
        <v>771</v>
      </c>
      <c r="F153" s="208" t="s">
        <v>772</v>
      </c>
      <c r="G153" s="209" t="s">
        <v>768</v>
      </c>
      <c r="H153" s="210">
        <v>1</v>
      </c>
      <c r="I153" s="211"/>
      <c r="J153" s="212">
        <f>ROUND(I153*H153,2)</f>
        <v>0</v>
      </c>
      <c r="K153" s="208" t="s">
        <v>19</v>
      </c>
      <c r="L153" s="45"/>
      <c r="M153" s="213" t="s">
        <v>19</v>
      </c>
      <c r="N153" s="214" t="s">
        <v>43</v>
      </c>
      <c r="O153" s="85"/>
      <c r="P153" s="215">
        <f>O153*H153</f>
        <v>0</v>
      </c>
      <c r="Q153" s="215">
        <v>0</v>
      </c>
      <c r="R153" s="215">
        <f>Q153*H153</f>
        <v>0</v>
      </c>
      <c r="S153" s="215">
        <v>0</v>
      </c>
      <c r="T153" s="216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17" t="s">
        <v>153</v>
      </c>
      <c r="AT153" s="217" t="s">
        <v>148</v>
      </c>
      <c r="AU153" s="217" t="s">
        <v>80</v>
      </c>
      <c r="AY153" s="18" t="s">
        <v>146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8" t="s">
        <v>80</v>
      </c>
      <c r="BK153" s="218">
        <f>ROUND(I153*H153,2)</f>
        <v>0</v>
      </c>
      <c r="BL153" s="18" t="s">
        <v>153</v>
      </c>
      <c r="BM153" s="217" t="s">
        <v>773</v>
      </c>
    </row>
    <row r="154" s="12" customFormat="1" ht="25.92" customHeight="1">
      <c r="A154" s="12"/>
      <c r="B154" s="190"/>
      <c r="C154" s="191"/>
      <c r="D154" s="192" t="s">
        <v>71</v>
      </c>
      <c r="E154" s="193" t="s">
        <v>774</v>
      </c>
      <c r="F154" s="193" t="s">
        <v>775</v>
      </c>
      <c r="G154" s="191"/>
      <c r="H154" s="191"/>
      <c r="I154" s="194"/>
      <c r="J154" s="195">
        <f>BK154</f>
        <v>0</v>
      </c>
      <c r="K154" s="191"/>
      <c r="L154" s="196"/>
      <c r="M154" s="197"/>
      <c r="N154" s="198"/>
      <c r="O154" s="198"/>
      <c r="P154" s="199">
        <f>P155</f>
        <v>0</v>
      </c>
      <c r="Q154" s="198"/>
      <c r="R154" s="199">
        <f>R155</f>
        <v>0</v>
      </c>
      <c r="S154" s="198"/>
      <c r="T154" s="200">
        <f>T155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1" t="s">
        <v>80</v>
      </c>
      <c r="AT154" s="202" t="s">
        <v>71</v>
      </c>
      <c r="AU154" s="202" t="s">
        <v>72</v>
      </c>
      <c r="AY154" s="201" t="s">
        <v>146</v>
      </c>
      <c r="BK154" s="203">
        <f>BK155</f>
        <v>0</v>
      </c>
    </row>
    <row r="155" s="2" customFormat="1" ht="24.15" customHeight="1">
      <c r="A155" s="39"/>
      <c r="B155" s="40"/>
      <c r="C155" s="206" t="s">
        <v>464</v>
      </c>
      <c r="D155" s="206" t="s">
        <v>148</v>
      </c>
      <c r="E155" s="207" t="s">
        <v>776</v>
      </c>
      <c r="F155" s="208" t="s">
        <v>775</v>
      </c>
      <c r="G155" s="209" t="s">
        <v>768</v>
      </c>
      <c r="H155" s="210">
        <v>1</v>
      </c>
      <c r="I155" s="211"/>
      <c r="J155" s="212">
        <f>ROUND(I155*H155,2)</f>
        <v>0</v>
      </c>
      <c r="K155" s="208" t="s">
        <v>19</v>
      </c>
      <c r="L155" s="45"/>
      <c r="M155" s="213" t="s">
        <v>19</v>
      </c>
      <c r="N155" s="214" t="s">
        <v>43</v>
      </c>
      <c r="O155" s="85"/>
      <c r="P155" s="215">
        <f>O155*H155</f>
        <v>0</v>
      </c>
      <c r="Q155" s="215">
        <v>0</v>
      </c>
      <c r="R155" s="215">
        <f>Q155*H155</f>
        <v>0</v>
      </c>
      <c r="S155" s="215">
        <v>0</v>
      </c>
      <c r="T155" s="216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17" t="s">
        <v>153</v>
      </c>
      <c r="AT155" s="217" t="s">
        <v>148</v>
      </c>
      <c r="AU155" s="217" t="s">
        <v>80</v>
      </c>
      <c r="AY155" s="18" t="s">
        <v>146</v>
      </c>
      <c r="BE155" s="218">
        <f>IF(N155="základní",J155,0)</f>
        <v>0</v>
      </c>
      <c r="BF155" s="218">
        <f>IF(N155="snížená",J155,0)</f>
        <v>0</v>
      </c>
      <c r="BG155" s="218">
        <f>IF(N155="zákl. přenesená",J155,0)</f>
        <v>0</v>
      </c>
      <c r="BH155" s="218">
        <f>IF(N155="sníž. přenesená",J155,0)</f>
        <v>0</v>
      </c>
      <c r="BI155" s="218">
        <f>IF(N155="nulová",J155,0)</f>
        <v>0</v>
      </c>
      <c r="BJ155" s="18" t="s">
        <v>80</v>
      </c>
      <c r="BK155" s="218">
        <f>ROUND(I155*H155,2)</f>
        <v>0</v>
      </c>
      <c r="BL155" s="18" t="s">
        <v>153</v>
      </c>
      <c r="BM155" s="217" t="s">
        <v>777</v>
      </c>
    </row>
    <row r="156" s="12" customFormat="1" ht="25.92" customHeight="1">
      <c r="A156" s="12"/>
      <c r="B156" s="190"/>
      <c r="C156" s="191"/>
      <c r="D156" s="192" t="s">
        <v>71</v>
      </c>
      <c r="E156" s="193" t="s">
        <v>778</v>
      </c>
      <c r="F156" s="193" t="s">
        <v>779</v>
      </c>
      <c r="G156" s="191"/>
      <c r="H156" s="191"/>
      <c r="I156" s="194"/>
      <c r="J156" s="195">
        <f>BK156</f>
        <v>0</v>
      </c>
      <c r="K156" s="191"/>
      <c r="L156" s="196"/>
      <c r="M156" s="197"/>
      <c r="N156" s="198"/>
      <c r="O156" s="198"/>
      <c r="P156" s="199">
        <f>P157</f>
        <v>0</v>
      </c>
      <c r="Q156" s="198"/>
      <c r="R156" s="199">
        <f>R157</f>
        <v>0</v>
      </c>
      <c r="S156" s="198"/>
      <c r="T156" s="200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1" t="s">
        <v>80</v>
      </c>
      <c r="AT156" s="202" t="s">
        <v>71</v>
      </c>
      <c r="AU156" s="202" t="s">
        <v>72</v>
      </c>
      <c r="AY156" s="201" t="s">
        <v>146</v>
      </c>
      <c r="BK156" s="203">
        <f>BK157</f>
        <v>0</v>
      </c>
    </row>
    <row r="157" s="2" customFormat="1" ht="24.15" customHeight="1">
      <c r="A157" s="39"/>
      <c r="B157" s="40"/>
      <c r="C157" s="206" t="s">
        <v>469</v>
      </c>
      <c r="D157" s="206" t="s">
        <v>148</v>
      </c>
      <c r="E157" s="207" t="s">
        <v>780</v>
      </c>
      <c r="F157" s="208" t="s">
        <v>781</v>
      </c>
      <c r="G157" s="209" t="s">
        <v>768</v>
      </c>
      <c r="H157" s="210">
        <v>1</v>
      </c>
      <c r="I157" s="211"/>
      <c r="J157" s="212">
        <f>ROUND(I157*H157,2)</f>
        <v>0</v>
      </c>
      <c r="K157" s="208" t="s">
        <v>19</v>
      </c>
      <c r="L157" s="45"/>
      <c r="M157" s="271" t="s">
        <v>19</v>
      </c>
      <c r="N157" s="272" t="s">
        <v>43</v>
      </c>
      <c r="O157" s="273"/>
      <c r="P157" s="274">
        <f>O157*H157</f>
        <v>0</v>
      </c>
      <c r="Q157" s="274">
        <v>0</v>
      </c>
      <c r="R157" s="274">
        <f>Q157*H157</f>
        <v>0</v>
      </c>
      <c r="S157" s="274">
        <v>0</v>
      </c>
      <c r="T157" s="27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7" t="s">
        <v>153</v>
      </c>
      <c r="AT157" s="217" t="s">
        <v>148</v>
      </c>
      <c r="AU157" s="217" t="s">
        <v>80</v>
      </c>
      <c r="AY157" s="18" t="s">
        <v>146</v>
      </c>
      <c r="BE157" s="218">
        <f>IF(N157="základní",J157,0)</f>
        <v>0</v>
      </c>
      <c r="BF157" s="218">
        <f>IF(N157="snížená",J157,0)</f>
        <v>0</v>
      </c>
      <c r="BG157" s="218">
        <f>IF(N157="zákl. přenesená",J157,0)</f>
        <v>0</v>
      </c>
      <c r="BH157" s="218">
        <f>IF(N157="sníž. přenesená",J157,0)</f>
        <v>0</v>
      </c>
      <c r="BI157" s="218">
        <f>IF(N157="nulová",J157,0)</f>
        <v>0</v>
      </c>
      <c r="BJ157" s="18" t="s">
        <v>80</v>
      </c>
      <c r="BK157" s="218">
        <f>ROUND(I157*H157,2)</f>
        <v>0</v>
      </c>
      <c r="BL157" s="18" t="s">
        <v>153</v>
      </c>
      <c r="BM157" s="217" t="s">
        <v>782</v>
      </c>
    </row>
    <row r="158" s="2" customFormat="1" ht="6.96" customHeight="1">
      <c r="A158" s="39"/>
      <c r="B158" s="60"/>
      <c r="C158" s="61"/>
      <c r="D158" s="61"/>
      <c r="E158" s="61"/>
      <c r="F158" s="61"/>
      <c r="G158" s="61"/>
      <c r="H158" s="61"/>
      <c r="I158" s="61"/>
      <c r="J158" s="61"/>
      <c r="K158" s="61"/>
      <c r="L158" s="45"/>
      <c r="M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</row>
  </sheetData>
  <sheetProtection sheet="1" autoFilter="0" formatColumns="0" formatRows="0" objects="1" scenarios="1" spinCount="100000" saltValue="Dld8Hwhvri6WR6r0zD0ulUiX5vt6myiZbYGCuCjU5KewvU0FUIjHYPFzzXMT5LAo3fo0cxXqilR5twcaBUcx6A==" hashValue="yZ1Ldkt+sYtH7jN/nQrZP8/o4059+FFnYTgbvsVLbRSoMrDI/kWb0mkmDYJGtruzOXxrRkfMIhDgXW3Dm5aXWA==" algorithmName="SHA-512" password="CC35"/>
  <autoFilter ref="C90:K157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0"/>
      <c r="C3" s="131"/>
      <c r="D3" s="131"/>
      <c r="E3" s="131"/>
      <c r="F3" s="131"/>
      <c r="G3" s="131"/>
      <c r="H3" s="21"/>
    </row>
    <row r="4" s="1" customFormat="1" ht="24.96" customHeight="1">
      <c r="B4" s="21"/>
      <c r="C4" s="132" t="s">
        <v>783</v>
      </c>
      <c r="H4" s="21"/>
    </row>
    <row r="5" s="1" customFormat="1" ht="12" customHeight="1">
      <c r="B5" s="21"/>
      <c r="C5" s="276" t="s">
        <v>13</v>
      </c>
      <c r="D5" s="142" t="s">
        <v>14</v>
      </c>
      <c r="E5" s="1"/>
      <c r="F5" s="1"/>
      <c r="H5" s="21"/>
    </row>
    <row r="6" s="1" customFormat="1" ht="36.96" customHeight="1">
      <c r="B6" s="21"/>
      <c r="C6" s="277" t="s">
        <v>16</v>
      </c>
      <c r="D6" s="278" t="s">
        <v>17</v>
      </c>
      <c r="E6" s="1"/>
      <c r="F6" s="1"/>
      <c r="H6" s="21"/>
    </row>
    <row r="7" s="1" customFormat="1" ht="16.5" customHeight="1">
      <c r="B7" s="21"/>
      <c r="C7" s="134" t="s">
        <v>23</v>
      </c>
      <c r="D7" s="139" t="str">
        <f>'Rekapitulace stavby'!AN8</f>
        <v>18. 2. 2025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79"/>
      <c r="B9" s="279"/>
      <c r="C9" s="280" t="s">
        <v>53</v>
      </c>
      <c r="D9" s="281" t="s">
        <v>54</v>
      </c>
      <c r="E9" s="281" t="s">
        <v>133</v>
      </c>
      <c r="F9" s="282" t="s">
        <v>784</v>
      </c>
      <c r="G9" s="179"/>
      <c r="H9" s="279"/>
    </row>
    <row r="10" s="2" customFormat="1" ht="26.4" customHeight="1">
      <c r="A10" s="39"/>
      <c r="B10" s="45"/>
      <c r="C10" s="283" t="s">
        <v>785</v>
      </c>
      <c r="D10" s="283" t="s">
        <v>78</v>
      </c>
      <c r="E10" s="39"/>
      <c r="F10" s="39"/>
      <c r="G10" s="39"/>
      <c r="H10" s="45"/>
    </row>
    <row r="11" s="2" customFormat="1" ht="16.8" customHeight="1">
      <c r="A11" s="39"/>
      <c r="B11" s="45"/>
      <c r="C11" s="284" t="s">
        <v>86</v>
      </c>
      <c r="D11" s="285" t="s">
        <v>87</v>
      </c>
      <c r="E11" s="286" t="s">
        <v>88</v>
      </c>
      <c r="F11" s="287">
        <v>76.5</v>
      </c>
      <c r="G11" s="39"/>
      <c r="H11" s="45"/>
    </row>
    <row r="12" s="2" customFormat="1" ht="16.8" customHeight="1">
      <c r="A12" s="39"/>
      <c r="B12" s="45"/>
      <c r="C12" s="288" t="s">
        <v>19</v>
      </c>
      <c r="D12" s="288" t="s">
        <v>206</v>
      </c>
      <c r="E12" s="18" t="s">
        <v>19</v>
      </c>
      <c r="F12" s="289">
        <v>0</v>
      </c>
      <c r="G12" s="39"/>
      <c r="H12" s="45"/>
    </row>
    <row r="13" s="2" customFormat="1" ht="16.8" customHeight="1">
      <c r="A13" s="39"/>
      <c r="B13" s="45"/>
      <c r="C13" s="288" t="s">
        <v>19</v>
      </c>
      <c r="D13" s="288" t="s">
        <v>207</v>
      </c>
      <c r="E13" s="18" t="s">
        <v>19</v>
      </c>
      <c r="F13" s="289">
        <v>76.5</v>
      </c>
      <c r="G13" s="39"/>
      <c r="H13" s="45"/>
    </row>
    <row r="14" s="2" customFormat="1" ht="16.8" customHeight="1">
      <c r="A14" s="39"/>
      <c r="B14" s="45"/>
      <c r="C14" s="288" t="s">
        <v>86</v>
      </c>
      <c r="D14" s="288" t="s">
        <v>162</v>
      </c>
      <c r="E14" s="18" t="s">
        <v>19</v>
      </c>
      <c r="F14" s="289">
        <v>76.5</v>
      </c>
      <c r="G14" s="39"/>
      <c r="H14" s="45"/>
    </row>
    <row r="15" s="2" customFormat="1" ht="16.8" customHeight="1">
      <c r="A15" s="39"/>
      <c r="B15" s="45"/>
      <c r="C15" s="290" t="s">
        <v>786</v>
      </c>
      <c r="D15" s="39"/>
      <c r="E15" s="39"/>
      <c r="F15" s="39"/>
      <c r="G15" s="39"/>
      <c r="H15" s="45"/>
    </row>
    <row r="16" s="2" customFormat="1">
      <c r="A16" s="39"/>
      <c r="B16" s="45"/>
      <c r="C16" s="288" t="s">
        <v>202</v>
      </c>
      <c r="D16" s="288" t="s">
        <v>203</v>
      </c>
      <c r="E16" s="18" t="s">
        <v>88</v>
      </c>
      <c r="F16" s="289">
        <v>76.5</v>
      </c>
      <c r="G16" s="39"/>
      <c r="H16" s="45"/>
    </row>
    <row r="17" s="2" customFormat="1">
      <c r="A17" s="39"/>
      <c r="B17" s="45"/>
      <c r="C17" s="288" t="s">
        <v>218</v>
      </c>
      <c r="D17" s="288" t="s">
        <v>787</v>
      </c>
      <c r="E17" s="18" t="s">
        <v>88</v>
      </c>
      <c r="F17" s="289">
        <v>892.71000000000004</v>
      </c>
      <c r="G17" s="39"/>
      <c r="H17" s="45"/>
    </row>
    <row r="18" s="2" customFormat="1" ht="16.8" customHeight="1">
      <c r="A18" s="39"/>
      <c r="B18" s="45"/>
      <c r="C18" s="284" t="s">
        <v>90</v>
      </c>
      <c r="D18" s="285" t="s">
        <v>91</v>
      </c>
      <c r="E18" s="286" t="s">
        <v>88</v>
      </c>
      <c r="F18" s="287">
        <v>69</v>
      </c>
      <c r="G18" s="39"/>
      <c r="H18" s="45"/>
    </row>
    <row r="19" s="2" customFormat="1" ht="16.8" customHeight="1">
      <c r="A19" s="39"/>
      <c r="B19" s="45"/>
      <c r="C19" s="288" t="s">
        <v>19</v>
      </c>
      <c r="D19" s="288" t="s">
        <v>213</v>
      </c>
      <c r="E19" s="18" t="s">
        <v>19</v>
      </c>
      <c r="F19" s="289">
        <v>0</v>
      </c>
      <c r="G19" s="39"/>
      <c r="H19" s="45"/>
    </row>
    <row r="20" s="2" customFormat="1" ht="16.8" customHeight="1">
      <c r="A20" s="39"/>
      <c r="B20" s="45"/>
      <c r="C20" s="288" t="s">
        <v>19</v>
      </c>
      <c r="D20" s="288" t="s">
        <v>214</v>
      </c>
      <c r="E20" s="18" t="s">
        <v>19</v>
      </c>
      <c r="F20" s="289">
        <v>58</v>
      </c>
      <c r="G20" s="39"/>
      <c r="H20" s="45"/>
    </row>
    <row r="21" s="2" customFormat="1" ht="16.8" customHeight="1">
      <c r="A21" s="39"/>
      <c r="B21" s="45"/>
      <c r="C21" s="288" t="s">
        <v>19</v>
      </c>
      <c r="D21" s="288" t="s">
        <v>215</v>
      </c>
      <c r="E21" s="18" t="s">
        <v>19</v>
      </c>
      <c r="F21" s="289">
        <v>0</v>
      </c>
      <c r="G21" s="39"/>
      <c r="H21" s="45"/>
    </row>
    <row r="22" s="2" customFormat="1" ht="16.8" customHeight="1">
      <c r="A22" s="39"/>
      <c r="B22" s="45"/>
      <c r="C22" s="288" t="s">
        <v>19</v>
      </c>
      <c r="D22" s="288" t="s">
        <v>216</v>
      </c>
      <c r="E22" s="18" t="s">
        <v>19</v>
      </c>
      <c r="F22" s="289">
        <v>11</v>
      </c>
      <c r="G22" s="39"/>
      <c r="H22" s="45"/>
    </row>
    <row r="23" s="2" customFormat="1" ht="16.8" customHeight="1">
      <c r="A23" s="39"/>
      <c r="B23" s="45"/>
      <c r="C23" s="288" t="s">
        <v>90</v>
      </c>
      <c r="D23" s="288" t="s">
        <v>162</v>
      </c>
      <c r="E23" s="18" t="s">
        <v>19</v>
      </c>
      <c r="F23" s="289">
        <v>69</v>
      </c>
      <c r="G23" s="39"/>
      <c r="H23" s="45"/>
    </row>
    <row r="24" s="2" customFormat="1" ht="16.8" customHeight="1">
      <c r="A24" s="39"/>
      <c r="B24" s="45"/>
      <c r="C24" s="290" t="s">
        <v>786</v>
      </c>
      <c r="D24" s="39"/>
      <c r="E24" s="39"/>
      <c r="F24" s="39"/>
      <c r="G24" s="39"/>
      <c r="H24" s="45"/>
    </row>
    <row r="25" s="2" customFormat="1">
      <c r="A25" s="39"/>
      <c r="B25" s="45"/>
      <c r="C25" s="288" t="s">
        <v>209</v>
      </c>
      <c r="D25" s="288" t="s">
        <v>210</v>
      </c>
      <c r="E25" s="18" t="s">
        <v>88</v>
      </c>
      <c r="F25" s="289">
        <v>69</v>
      </c>
      <c r="G25" s="39"/>
      <c r="H25" s="45"/>
    </row>
    <row r="26" s="2" customFormat="1">
      <c r="A26" s="39"/>
      <c r="B26" s="45"/>
      <c r="C26" s="288" t="s">
        <v>218</v>
      </c>
      <c r="D26" s="288" t="s">
        <v>787</v>
      </c>
      <c r="E26" s="18" t="s">
        <v>88</v>
      </c>
      <c r="F26" s="289">
        <v>892.71000000000004</v>
      </c>
      <c r="G26" s="39"/>
      <c r="H26" s="45"/>
    </row>
    <row r="27" s="2" customFormat="1" ht="16.8" customHeight="1">
      <c r="A27" s="39"/>
      <c r="B27" s="45"/>
      <c r="C27" s="284" t="s">
        <v>94</v>
      </c>
      <c r="D27" s="285" t="s">
        <v>95</v>
      </c>
      <c r="E27" s="286" t="s">
        <v>88</v>
      </c>
      <c r="F27" s="287">
        <v>2.8999999999999999</v>
      </c>
      <c r="G27" s="39"/>
      <c r="H27" s="45"/>
    </row>
    <row r="28" s="2" customFormat="1" ht="16.8" customHeight="1">
      <c r="A28" s="39"/>
      <c r="B28" s="45"/>
      <c r="C28" s="288" t="s">
        <v>19</v>
      </c>
      <c r="D28" s="288" t="s">
        <v>213</v>
      </c>
      <c r="E28" s="18" t="s">
        <v>19</v>
      </c>
      <c r="F28" s="289">
        <v>0</v>
      </c>
      <c r="G28" s="39"/>
      <c r="H28" s="45"/>
    </row>
    <row r="29" s="2" customFormat="1" ht="16.8" customHeight="1">
      <c r="A29" s="39"/>
      <c r="B29" s="45"/>
      <c r="C29" s="288" t="s">
        <v>19</v>
      </c>
      <c r="D29" s="288" t="s">
        <v>270</v>
      </c>
      <c r="E29" s="18" t="s">
        <v>19</v>
      </c>
      <c r="F29" s="289">
        <v>2.8999999999999999</v>
      </c>
      <c r="G29" s="39"/>
      <c r="H29" s="45"/>
    </row>
    <row r="30" s="2" customFormat="1" ht="16.8" customHeight="1">
      <c r="A30" s="39"/>
      <c r="B30" s="45"/>
      <c r="C30" s="288" t="s">
        <v>94</v>
      </c>
      <c r="D30" s="288" t="s">
        <v>162</v>
      </c>
      <c r="E30" s="18" t="s">
        <v>19</v>
      </c>
      <c r="F30" s="289">
        <v>2.8999999999999999</v>
      </c>
      <c r="G30" s="39"/>
      <c r="H30" s="45"/>
    </row>
    <row r="31" s="2" customFormat="1" ht="16.8" customHeight="1">
      <c r="A31" s="39"/>
      <c r="B31" s="45"/>
      <c r="C31" s="290" t="s">
        <v>786</v>
      </c>
      <c r="D31" s="39"/>
      <c r="E31" s="39"/>
      <c r="F31" s="39"/>
      <c r="G31" s="39"/>
      <c r="H31" s="45"/>
    </row>
    <row r="32" s="2" customFormat="1" ht="16.8" customHeight="1">
      <c r="A32" s="39"/>
      <c r="B32" s="45"/>
      <c r="C32" s="288" t="s">
        <v>266</v>
      </c>
      <c r="D32" s="288" t="s">
        <v>267</v>
      </c>
      <c r="E32" s="18" t="s">
        <v>88</v>
      </c>
      <c r="F32" s="289">
        <v>2.8999999999999999</v>
      </c>
      <c r="G32" s="39"/>
      <c r="H32" s="45"/>
    </row>
    <row r="33" s="2" customFormat="1" ht="16.8" customHeight="1">
      <c r="A33" s="39"/>
      <c r="B33" s="45"/>
      <c r="C33" s="288" t="s">
        <v>234</v>
      </c>
      <c r="D33" s="288" t="s">
        <v>235</v>
      </c>
      <c r="E33" s="18" t="s">
        <v>88</v>
      </c>
      <c r="F33" s="289">
        <v>54.100000000000001</v>
      </c>
      <c r="G33" s="39"/>
      <c r="H33" s="45"/>
    </row>
    <row r="34" s="2" customFormat="1" ht="16.8" customHeight="1">
      <c r="A34" s="39"/>
      <c r="B34" s="45"/>
      <c r="C34" s="284" t="s">
        <v>97</v>
      </c>
      <c r="D34" s="285" t="s">
        <v>98</v>
      </c>
      <c r="E34" s="286" t="s">
        <v>88</v>
      </c>
      <c r="F34" s="287">
        <v>8.6999999999999993</v>
      </c>
      <c r="G34" s="39"/>
      <c r="H34" s="45"/>
    </row>
    <row r="35" s="2" customFormat="1" ht="16.8" customHeight="1">
      <c r="A35" s="39"/>
      <c r="B35" s="45"/>
      <c r="C35" s="288" t="s">
        <v>19</v>
      </c>
      <c r="D35" s="288" t="s">
        <v>213</v>
      </c>
      <c r="E35" s="18" t="s">
        <v>19</v>
      </c>
      <c r="F35" s="289">
        <v>0</v>
      </c>
      <c r="G35" s="39"/>
      <c r="H35" s="45"/>
    </row>
    <row r="36" s="2" customFormat="1" ht="16.8" customHeight="1">
      <c r="A36" s="39"/>
      <c r="B36" s="45"/>
      <c r="C36" s="288" t="s">
        <v>19</v>
      </c>
      <c r="D36" s="288" t="s">
        <v>226</v>
      </c>
      <c r="E36" s="18" t="s">
        <v>19</v>
      </c>
      <c r="F36" s="289">
        <v>8.6999999999999993</v>
      </c>
      <c r="G36" s="39"/>
      <c r="H36" s="45"/>
    </row>
    <row r="37" s="2" customFormat="1" ht="16.8" customHeight="1">
      <c r="A37" s="39"/>
      <c r="B37" s="45"/>
      <c r="C37" s="288" t="s">
        <v>97</v>
      </c>
      <c r="D37" s="288" t="s">
        <v>162</v>
      </c>
      <c r="E37" s="18" t="s">
        <v>19</v>
      </c>
      <c r="F37" s="289">
        <v>8.6999999999999993</v>
      </c>
      <c r="G37" s="39"/>
      <c r="H37" s="45"/>
    </row>
    <row r="38" s="2" customFormat="1" ht="16.8" customHeight="1">
      <c r="A38" s="39"/>
      <c r="B38" s="45"/>
      <c r="C38" s="290" t="s">
        <v>786</v>
      </c>
      <c r="D38" s="39"/>
      <c r="E38" s="39"/>
      <c r="F38" s="39"/>
      <c r="G38" s="39"/>
      <c r="H38" s="45"/>
    </row>
    <row r="39" s="2" customFormat="1">
      <c r="A39" s="39"/>
      <c r="B39" s="45"/>
      <c r="C39" s="288" t="s">
        <v>222</v>
      </c>
      <c r="D39" s="288" t="s">
        <v>223</v>
      </c>
      <c r="E39" s="18" t="s">
        <v>88</v>
      </c>
      <c r="F39" s="289">
        <v>8.6999999999999993</v>
      </c>
      <c r="G39" s="39"/>
      <c r="H39" s="45"/>
    </row>
    <row r="40" s="2" customFormat="1" ht="16.8" customHeight="1">
      <c r="A40" s="39"/>
      <c r="B40" s="45"/>
      <c r="C40" s="288" t="s">
        <v>234</v>
      </c>
      <c r="D40" s="288" t="s">
        <v>235</v>
      </c>
      <c r="E40" s="18" t="s">
        <v>88</v>
      </c>
      <c r="F40" s="289">
        <v>54.100000000000001</v>
      </c>
      <c r="G40" s="39"/>
      <c r="H40" s="45"/>
    </row>
    <row r="41" s="2" customFormat="1" ht="16.8" customHeight="1">
      <c r="A41" s="39"/>
      <c r="B41" s="45"/>
      <c r="C41" s="284" t="s">
        <v>100</v>
      </c>
      <c r="D41" s="285" t="s">
        <v>101</v>
      </c>
      <c r="E41" s="286" t="s">
        <v>88</v>
      </c>
      <c r="F41" s="287">
        <v>747.21000000000004</v>
      </c>
      <c r="G41" s="39"/>
      <c r="H41" s="45"/>
    </row>
    <row r="42" s="2" customFormat="1" ht="16.8" customHeight="1">
      <c r="A42" s="39"/>
      <c r="B42" s="45"/>
      <c r="C42" s="288" t="s">
        <v>19</v>
      </c>
      <c r="D42" s="288" t="s">
        <v>195</v>
      </c>
      <c r="E42" s="18" t="s">
        <v>19</v>
      </c>
      <c r="F42" s="289">
        <v>0</v>
      </c>
      <c r="G42" s="39"/>
      <c r="H42" s="45"/>
    </row>
    <row r="43" s="2" customFormat="1" ht="16.8" customHeight="1">
      <c r="A43" s="39"/>
      <c r="B43" s="45"/>
      <c r="C43" s="288" t="s">
        <v>19</v>
      </c>
      <c r="D43" s="288" t="s">
        <v>196</v>
      </c>
      <c r="E43" s="18" t="s">
        <v>19</v>
      </c>
      <c r="F43" s="289">
        <v>542.88</v>
      </c>
      <c r="G43" s="39"/>
      <c r="H43" s="45"/>
    </row>
    <row r="44" s="2" customFormat="1" ht="16.8" customHeight="1">
      <c r="A44" s="39"/>
      <c r="B44" s="45"/>
      <c r="C44" s="288" t="s">
        <v>19</v>
      </c>
      <c r="D44" s="288" t="s">
        <v>197</v>
      </c>
      <c r="E44" s="18" t="s">
        <v>19</v>
      </c>
      <c r="F44" s="289">
        <v>0</v>
      </c>
      <c r="G44" s="39"/>
      <c r="H44" s="45"/>
    </row>
    <row r="45" s="2" customFormat="1" ht="16.8" customHeight="1">
      <c r="A45" s="39"/>
      <c r="B45" s="45"/>
      <c r="C45" s="288" t="s">
        <v>19</v>
      </c>
      <c r="D45" s="288" t="s">
        <v>198</v>
      </c>
      <c r="E45" s="18" t="s">
        <v>19</v>
      </c>
      <c r="F45" s="289">
        <v>115.5</v>
      </c>
      <c r="G45" s="39"/>
      <c r="H45" s="45"/>
    </row>
    <row r="46" s="2" customFormat="1" ht="16.8" customHeight="1">
      <c r="A46" s="39"/>
      <c r="B46" s="45"/>
      <c r="C46" s="288" t="s">
        <v>19</v>
      </c>
      <c r="D46" s="288" t="s">
        <v>199</v>
      </c>
      <c r="E46" s="18" t="s">
        <v>19</v>
      </c>
      <c r="F46" s="289">
        <v>0</v>
      </c>
      <c r="G46" s="39"/>
      <c r="H46" s="45"/>
    </row>
    <row r="47" s="2" customFormat="1" ht="16.8" customHeight="1">
      <c r="A47" s="39"/>
      <c r="B47" s="45"/>
      <c r="C47" s="288" t="s">
        <v>19</v>
      </c>
      <c r="D47" s="288" t="s">
        <v>200</v>
      </c>
      <c r="E47" s="18" t="s">
        <v>19</v>
      </c>
      <c r="F47" s="289">
        <v>88.829999999999998</v>
      </c>
      <c r="G47" s="39"/>
      <c r="H47" s="45"/>
    </row>
    <row r="48" s="2" customFormat="1" ht="16.8" customHeight="1">
      <c r="A48" s="39"/>
      <c r="B48" s="45"/>
      <c r="C48" s="288" t="s">
        <v>100</v>
      </c>
      <c r="D48" s="288" t="s">
        <v>162</v>
      </c>
      <c r="E48" s="18" t="s">
        <v>19</v>
      </c>
      <c r="F48" s="289">
        <v>747.21000000000004</v>
      </c>
      <c r="G48" s="39"/>
      <c r="H48" s="45"/>
    </row>
    <row r="49" s="2" customFormat="1" ht="16.8" customHeight="1">
      <c r="A49" s="39"/>
      <c r="B49" s="45"/>
      <c r="C49" s="290" t="s">
        <v>786</v>
      </c>
      <c r="D49" s="39"/>
      <c r="E49" s="39"/>
      <c r="F49" s="39"/>
      <c r="G49" s="39"/>
      <c r="H49" s="45"/>
    </row>
    <row r="50" s="2" customFormat="1" ht="16.8" customHeight="1">
      <c r="A50" s="39"/>
      <c r="B50" s="45"/>
      <c r="C50" s="288" t="s">
        <v>191</v>
      </c>
      <c r="D50" s="288" t="s">
        <v>192</v>
      </c>
      <c r="E50" s="18" t="s">
        <v>88</v>
      </c>
      <c r="F50" s="289">
        <v>747.21000000000004</v>
      </c>
      <c r="G50" s="39"/>
      <c r="H50" s="45"/>
    </row>
    <row r="51" s="2" customFormat="1">
      <c r="A51" s="39"/>
      <c r="B51" s="45"/>
      <c r="C51" s="288" t="s">
        <v>218</v>
      </c>
      <c r="D51" s="288" t="s">
        <v>787</v>
      </c>
      <c r="E51" s="18" t="s">
        <v>88</v>
      </c>
      <c r="F51" s="289">
        <v>892.71000000000004</v>
      </c>
      <c r="G51" s="39"/>
      <c r="H51" s="45"/>
    </row>
    <row r="52" s="2" customFormat="1" ht="16.8" customHeight="1">
      <c r="A52" s="39"/>
      <c r="B52" s="45"/>
      <c r="C52" s="284" t="s">
        <v>103</v>
      </c>
      <c r="D52" s="285" t="s">
        <v>104</v>
      </c>
      <c r="E52" s="286" t="s">
        <v>105</v>
      </c>
      <c r="F52" s="287">
        <v>76.260000000000005</v>
      </c>
      <c r="G52" s="39"/>
      <c r="H52" s="45"/>
    </row>
    <row r="53" s="2" customFormat="1" ht="16.8" customHeight="1">
      <c r="A53" s="39"/>
      <c r="B53" s="45"/>
      <c r="C53" s="288" t="s">
        <v>19</v>
      </c>
      <c r="D53" s="288" t="s">
        <v>104</v>
      </c>
      <c r="E53" s="18" t="s">
        <v>19</v>
      </c>
      <c r="F53" s="289">
        <v>0</v>
      </c>
      <c r="G53" s="39"/>
      <c r="H53" s="45"/>
    </row>
    <row r="54" s="2" customFormat="1" ht="16.8" customHeight="1">
      <c r="A54" s="39"/>
      <c r="B54" s="45"/>
      <c r="C54" s="288" t="s">
        <v>19</v>
      </c>
      <c r="D54" s="288" t="s">
        <v>106</v>
      </c>
      <c r="E54" s="18" t="s">
        <v>19</v>
      </c>
      <c r="F54" s="289">
        <v>76.260000000000005</v>
      </c>
      <c r="G54" s="39"/>
      <c r="H54" s="45"/>
    </row>
    <row r="55" s="2" customFormat="1" ht="16.8" customHeight="1">
      <c r="A55" s="39"/>
      <c r="B55" s="45"/>
      <c r="C55" s="288" t="s">
        <v>103</v>
      </c>
      <c r="D55" s="288" t="s">
        <v>162</v>
      </c>
      <c r="E55" s="18" t="s">
        <v>19</v>
      </c>
      <c r="F55" s="289">
        <v>76.260000000000005</v>
      </c>
      <c r="G55" s="39"/>
      <c r="H55" s="45"/>
    </row>
    <row r="56" s="2" customFormat="1" ht="16.8" customHeight="1">
      <c r="A56" s="39"/>
      <c r="B56" s="45"/>
      <c r="C56" s="290" t="s">
        <v>786</v>
      </c>
      <c r="D56" s="39"/>
      <c r="E56" s="39"/>
      <c r="F56" s="39"/>
      <c r="G56" s="39"/>
      <c r="H56" s="45"/>
    </row>
    <row r="57" s="2" customFormat="1" ht="16.8" customHeight="1">
      <c r="A57" s="39"/>
      <c r="B57" s="45"/>
      <c r="C57" s="288" t="s">
        <v>557</v>
      </c>
      <c r="D57" s="288" t="s">
        <v>558</v>
      </c>
      <c r="E57" s="18" t="s">
        <v>105</v>
      </c>
      <c r="F57" s="289">
        <v>76.260000000000005</v>
      </c>
      <c r="G57" s="39"/>
      <c r="H57" s="45"/>
    </row>
    <row r="58" s="2" customFormat="1" ht="16.8" customHeight="1">
      <c r="A58" s="39"/>
      <c r="B58" s="45"/>
      <c r="C58" s="288" t="s">
        <v>546</v>
      </c>
      <c r="D58" s="288" t="s">
        <v>547</v>
      </c>
      <c r="E58" s="18" t="s">
        <v>105</v>
      </c>
      <c r="F58" s="289">
        <v>86.689999999999998</v>
      </c>
      <c r="G58" s="39"/>
      <c r="H58" s="45"/>
    </row>
    <row r="59" s="2" customFormat="1" ht="16.8" customHeight="1">
      <c r="A59" s="39"/>
      <c r="B59" s="45"/>
      <c r="C59" s="284" t="s">
        <v>108</v>
      </c>
      <c r="D59" s="285" t="s">
        <v>108</v>
      </c>
      <c r="E59" s="286" t="s">
        <v>88</v>
      </c>
      <c r="F59" s="287">
        <v>54.100000000000001</v>
      </c>
      <c r="G59" s="39"/>
      <c r="H59" s="45"/>
    </row>
    <row r="60" s="2" customFormat="1" ht="16.8" customHeight="1">
      <c r="A60" s="39"/>
      <c r="B60" s="45"/>
      <c r="C60" s="288" t="s">
        <v>19</v>
      </c>
      <c r="D60" s="288" t="s">
        <v>213</v>
      </c>
      <c r="E60" s="18" t="s">
        <v>19</v>
      </c>
      <c r="F60" s="289">
        <v>0</v>
      </c>
      <c r="G60" s="39"/>
      <c r="H60" s="45"/>
    </row>
    <row r="61" s="2" customFormat="1" ht="16.8" customHeight="1">
      <c r="A61" s="39"/>
      <c r="B61" s="45"/>
      <c r="C61" s="288" t="s">
        <v>19</v>
      </c>
      <c r="D61" s="288" t="s">
        <v>214</v>
      </c>
      <c r="E61" s="18" t="s">
        <v>19</v>
      </c>
      <c r="F61" s="289">
        <v>58</v>
      </c>
      <c r="G61" s="39"/>
      <c r="H61" s="45"/>
    </row>
    <row r="62" s="2" customFormat="1" ht="16.8" customHeight="1">
      <c r="A62" s="39"/>
      <c r="B62" s="45"/>
      <c r="C62" s="288" t="s">
        <v>19</v>
      </c>
      <c r="D62" s="288" t="s">
        <v>215</v>
      </c>
      <c r="E62" s="18" t="s">
        <v>19</v>
      </c>
      <c r="F62" s="289">
        <v>0</v>
      </c>
      <c r="G62" s="39"/>
      <c r="H62" s="45"/>
    </row>
    <row r="63" s="2" customFormat="1" ht="16.8" customHeight="1">
      <c r="A63" s="39"/>
      <c r="B63" s="45"/>
      <c r="C63" s="288" t="s">
        <v>19</v>
      </c>
      <c r="D63" s="288" t="s">
        <v>238</v>
      </c>
      <c r="E63" s="18" t="s">
        <v>19</v>
      </c>
      <c r="F63" s="289">
        <v>7.7000000000000002</v>
      </c>
      <c r="G63" s="39"/>
      <c r="H63" s="45"/>
    </row>
    <row r="64" s="2" customFormat="1" ht="16.8" customHeight="1">
      <c r="A64" s="39"/>
      <c r="B64" s="45"/>
      <c r="C64" s="288" t="s">
        <v>19</v>
      </c>
      <c r="D64" s="288" t="s">
        <v>239</v>
      </c>
      <c r="E64" s="18" t="s">
        <v>19</v>
      </c>
      <c r="F64" s="289">
        <v>-2.8999999999999999</v>
      </c>
      <c r="G64" s="39"/>
      <c r="H64" s="45"/>
    </row>
    <row r="65" s="2" customFormat="1" ht="16.8" customHeight="1">
      <c r="A65" s="39"/>
      <c r="B65" s="45"/>
      <c r="C65" s="288" t="s">
        <v>19</v>
      </c>
      <c r="D65" s="288" t="s">
        <v>240</v>
      </c>
      <c r="E65" s="18" t="s">
        <v>19</v>
      </c>
      <c r="F65" s="289">
        <v>-8.6999999999999993</v>
      </c>
      <c r="G65" s="39"/>
      <c r="H65" s="45"/>
    </row>
    <row r="66" s="2" customFormat="1" ht="16.8" customHeight="1">
      <c r="A66" s="39"/>
      <c r="B66" s="45"/>
      <c r="C66" s="288" t="s">
        <v>108</v>
      </c>
      <c r="D66" s="288" t="s">
        <v>162</v>
      </c>
      <c r="E66" s="18" t="s">
        <v>19</v>
      </c>
      <c r="F66" s="289">
        <v>54.100000000000001</v>
      </c>
      <c r="G66" s="39"/>
      <c r="H66" s="45"/>
    </row>
    <row r="67" s="2" customFormat="1" ht="16.8" customHeight="1">
      <c r="A67" s="39"/>
      <c r="B67" s="45"/>
      <c r="C67" s="290" t="s">
        <v>786</v>
      </c>
      <c r="D67" s="39"/>
      <c r="E67" s="39"/>
      <c r="F67" s="39"/>
      <c r="G67" s="39"/>
      <c r="H67" s="45"/>
    </row>
    <row r="68" s="2" customFormat="1" ht="16.8" customHeight="1">
      <c r="A68" s="39"/>
      <c r="B68" s="45"/>
      <c r="C68" s="288" t="s">
        <v>234</v>
      </c>
      <c r="D68" s="288" t="s">
        <v>235</v>
      </c>
      <c r="E68" s="18" t="s">
        <v>88</v>
      </c>
      <c r="F68" s="289">
        <v>54.100000000000001</v>
      </c>
      <c r="G68" s="39"/>
      <c r="H68" s="45"/>
    </row>
    <row r="69" s="2" customFormat="1" ht="16.8" customHeight="1">
      <c r="A69" s="39"/>
      <c r="B69" s="45"/>
      <c r="C69" s="288" t="s">
        <v>242</v>
      </c>
      <c r="D69" s="288" t="s">
        <v>243</v>
      </c>
      <c r="E69" s="18" t="s">
        <v>105</v>
      </c>
      <c r="F69" s="289">
        <v>108.2</v>
      </c>
      <c r="G69" s="39"/>
      <c r="H69" s="45"/>
    </row>
    <row r="70" s="2" customFormat="1" ht="7.44" customHeight="1">
      <c r="A70" s="39"/>
      <c r="B70" s="158"/>
      <c r="C70" s="159"/>
      <c r="D70" s="159"/>
      <c r="E70" s="159"/>
      <c r="F70" s="159"/>
      <c r="G70" s="159"/>
      <c r="H70" s="45"/>
    </row>
    <row r="71" s="2" customFormat="1">
      <c r="A71" s="39"/>
      <c r="B71" s="39"/>
      <c r="C71" s="39"/>
      <c r="D71" s="39"/>
      <c r="E71" s="39"/>
      <c r="F71" s="39"/>
      <c r="G71" s="39"/>
      <c r="H71" s="39"/>
    </row>
  </sheetData>
  <sheetProtection sheet="1" formatColumns="0" formatRows="0" objects="1" scenarios="1" spinCount="100000" saltValue="Y4TEMR7icd+MhnT3T8vlsieD8G5hIkcqMJ6f6E34kfhu0j9e4bGc1YqcxhIXOjTmHCT2TFKogpzl3eCwSV7SDw==" hashValue="eEAK7G6+Z+e9QLwfhKE7HZzFqq+EeWRlxoSIwAT878JzzII/zYqVDGgLXVX5PXMUJuVfw4B+7vMyLA+HAVNH9w==" algorithmName="SHA-512" password="CC35"/>
  <mergeCells count="2">
    <mergeCell ref="D5:F5"/>
    <mergeCell ref="D6:F6"/>
  </mergeCells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91" customWidth="1"/>
    <col min="2" max="2" width="1.667969" style="291" customWidth="1"/>
    <col min="3" max="4" width="5" style="291" customWidth="1"/>
    <col min="5" max="5" width="11.66016" style="291" customWidth="1"/>
    <col min="6" max="6" width="9.160156" style="291" customWidth="1"/>
    <col min="7" max="7" width="5" style="291" customWidth="1"/>
    <col min="8" max="8" width="77.83203" style="291" customWidth="1"/>
    <col min="9" max="10" width="20" style="291" customWidth="1"/>
    <col min="11" max="11" width="1.667969" style="291" customWidth="1"/>
  </cols>
  <sheetData>
    <row r="1" s="1" customFormat="1" ht="37.5" customHeight="1"/>
    <row r="2" s="1" customFormat="1" ht="7.5" customHeight="1">
      <c r="B2" s="292"/>
      <c r="C2" s="293"/>
      <c r="D2" s="293"/>
      <c r="E2" s="293"/>
      <c r="F2" s="293"/>
      <c r="G2" s="293"/>
      <c r="H2" s="293"/>
      <c r="I2" s="293"/>
      <c r="J2" s="293"/>
      <c r="K2" s="294"/>
    </row>
    <row r="3" s="16" customFormat="1" ht="45" customHeight="1">
      <c r="B3" s="295"/>
      <c r="C3" s="296" t="s">
        <v>788</v>
      </c>
      <c r="D3" s="296"/>
      <c r="E3" s="296"/>
      <c r="F3" s="296"/>
      <c r="G3" s="296"/>
      <c r="H3" s="296"/>
      <c r="I3" s="296"/>
      <c r="J3" s="296"/>
      <c r="K3" s="297"/>
    </row>
    <row r="4" s="1" customFormat="1" ht="25.5" customHeight="1">
      <c r="B4" s="298"/>
      <c r="C4" s="299" t="s">
        <v>789</v>
      </c>
      <c r="D4" s="299"/>
      <c r="E4" s="299"/>
      <c r="F4" s="299"/>
      <c r="G4" s="299"/>
      <c r="H4" s="299"/>
      <c r="I4" s="299"/>
      <c r="J4" s="299"/>
      <c r="K4" s="300"/>
    </row>
    <row r="5" s="1" customFormat="1" ht="5.25" customHeight="1">
      <c r="B5" s="298"/>
      <c r="C5" s="301"/>
      <c r="D5" s="301"/>
      <c r="E5" s="301"/>
      <c r="F5" s="301"/>
      <c r="G5" s="301"/>
      <c r="H5" s="301"/>
      <c r="I5" s="301"/>
      <c r="J5" s="301"/>
      <c r="K5" s="300"/>
    </row>
    <row r="6" s="1" customFormat="1" ht="15" customHeight="1">
      <c r="B6" s="298"/>
      <c r="C6" s="302" t="s">
        <v>790</v>
      </c>
      <c r="D6" s="302"/>
      <c r="E6" s="302"/>
      <c r="F6" s="302"/>
      <c r="G6" s="302"/>
      <c r="H6" s="302"/>
      <c r="I6" s="302"/>
      <c r="J6" s="302"/>
      <c r="K6" s="300"/>
    </row>
    <row r="7" s="1" customFormat="1" ht="15" customHeight="1">
      <c r="B7" s="303"/>
      <c r="C7" s="302" t="s">
        <v>791</v>
      </c>
      <c r="D7" s="302"/>
      <c r="E7" s="302"/>
      <c r="F7" s="302"/>
      <c r="G7" s="302"/>
      <c r="H7" s="302"/>
      <c r="I7" s="302"/>
      <c r="J7" s="302"/>
      <c r="K7" s="300"/>
    </row>
    <row r="8" s="1" customFormat="1" ht="12.75" customHeight="1">
      <c r="B8" s="303"/>
      <c r="C8" s="302"/>
      <c r="D8" s="302"/>
      <c r="E8" s="302"/>
      <c r="F8" s="302"/>
      <c r="G8" s="302"/>
      <c r="H8" s="302"/>
      <c r="I8" s="302"/>
      <c r="J8" s="302"/>
      <c r="K8" s="300"/>
    </row>
    <row r="9" s="1" customFormat="1" ht="15" customHeight="1">
      <c r="B9" s="303"/>
      <c r="C9" s="302" t="s">
        <v>792</v>
      </c>
      <c r="D9" s="302"/>
      <c r="E9" s="302"/>
      <c r="F9" s="302"/>
      <c r="G9" s="302"/>
      <c r="H9" s="302"/>
      <c r="I9" s="302"/>
      <c r="J9" s="302"/>
      <c r="K9" s="300"/>
    </row>
    <row r="10" s="1" customFormat="1" ht="15" customHeight="1">
      <c r="B10" s="303"/>
      <c r="C10" s="302"/>
      <c r="D10" s="302" t="s">
        <v>793</v>
      </c>
      <c r="E10" s="302"/>
      <c r="F10" s="302"/>
      <c r="G10" s="302"/>
      <c r="H10" s="302"/>
      <c r="I10" s="302"/>
      <c r="J10" s="302"/>
      <c r="K10" s="300"/>
    </row>
    <row r="11" s="1" customFormat="1" ht="15" customHeight="1">
      <c r="B11" s="303"/>
      <c r="C11" s="304"/>
      <c r="D11" s="302" t="s">
        <v>794</v>
      </c>
      <c r="E11" s="302"/>
      <c r="F11" s="302"/>
      <c r="G11" s="302"/>
      <c r="H11" s="302"/>
      <c r="I11" s="302"/>
      <c r="J11" s="302"/>
      <c r="K11" s="300"/>
    </row>
    <row r="12" s="1" customFormat="1" ht="15" customHeight="1">
      <c r="B12" s="303"/>
      <c r="C12" s="304"/>
      <c r="D12" s="302"/>
      <c r="E12" s="302"/>
      <c r="F12" s="302"/>
      <c r="G12" s="302"/>
      <c r="H12" s="302"/>
      <c r="I12" s="302"/>
      <c r="J12" s="302"/>
      <c r="K12" s="300"/>
    </row>
    <row r="13" s="1" customFormat="1" ht="15" customHeight="1">
      <c r="B13" s="303"/>
      <c r="C13" s="304"/>
      <c r="D13" s="305" t="s">
        <v>795</v>
      </c>
      <c r="E13" s="302"/>
      <c r="F13" s="302"/>
      <c r="G13" s="302"/>
      <c r="H13" s="302"/>
      <c r="I13" s="302"/>
      <c r="J13" s="302"/>
      <c r="K13" s="300"/>
    </row>
    <row r="14" s="1" customFormat="1" ht="12.75" customHeight="1">
      <c r="B14" s="303"/>
      <c r="C14" s="304"/>
      <c r="D14" s="304"/>
      <c r="E14" s="304"/>
      <c r="F14" s="304"/>
      <c r="G14" s="304"/>
      <c r="H14" s="304"/>
      <c r="I14" s="304"/>
      <c r="J14" s="304"/>
      <c r="K14" s="300"/>
    </row>
    <row r="15" s="1" customFormat="1" ht="15" customHeight="1">
      <c r="B15" s="303"/>
      <c r="C15" s="304"/>
      <c r="D15" s="302" t="s">
        <v>796</v>
      </c>
      <c r="E15" s="302"/>
      <c r="F15" s="302"/>
      <c r="G15" s="302"/>
      <c r="H15" s="302"/>
      <c r="I15" s="302"/>
      <c r="J15" s="302"/>
      <c r="K15" s="300"/>
    </row>
    <row r="16" s="1" customFormat="1" ht="15" customHeight="1">
      <c r="B16" s="303"/>
      <c r="C16" s="304"/>
      <c r="D16" s="302" t="s">
        <v>797</v>
      </c>
      <c r="E16" s="302"/>
      <c r="F16" s="302"/>
      <c r="G16" s="302"/>
      <c r="H16" s="302"/>
      <c r="I16" s="302"/>
      <c r="J16" s="302"/>
      <c r="K16" s="300"/>
    </row>
    <row r="17" s="1" customFormat="1" ht="15" customHeight="1">
      <c r="B17" s="303"/>
      <c r="C17" s="304"/>
      <c r="D17" s="302" t="s">
        <v>798</v>
      </c>
      <c r="E17" s="302"/>
      <c r="F17" s="302"/>
      <c r="G17" s="302"/>
      <c r="H17" s="302"/>
      <c r="I17" s="302"/>
      <c r="J17" s="302"/>
      <c r="K17" s="300"/>
    </row>
    <row r="18" s="1" customFormat="1" ht="15" customHeight="1">
      <c r="B18" s="303"/>
      <c r="C18" s="304"/>
      <c r="D18" s="304"/>
      <c r="E18" s="306" t="s">
        <v>79</v>
      </c>
      <c r="F18" s="302" t="s">
        <v>799</v>
      </c>
      <c r="G18" s="302"/>
      <c r="H18" s="302"/>
      <c r="I18" s="302"/>
      <c r="J18" s="302"/>
      <c r="K18" s="300"/>
    </row>
    <row r="19" s="1" customFormat="1" ht="15" customHeight="1">
      <c r="B19" s="303"/>
      <c r="C19" s="304"/>
      <c r="D19" s="304"/>
      <c r="E19" s="306" t="s">
        <v>800</v>
      </c>
      <c r="F19" s="302" t="s">
        <v>801</v>
      </c>
      <c r="G19" s="302"/>
      <c r="H19" s="302"/>
      <c r="I19" s="302"/>
      <c r="J19" s="302"/>
      <c r="K19" s="300"/>
    </row>
    <row r="20" s="1" customFormat="1" ht="15" customHeight="1">
      <c r="B20" s="303"/>
      <c r="C20" s="304"/>
      <c r="D20" s="304"/>
      <c r="E20" s="306" t="s">
        <v>802</v>
      </c>
      <c r="F20" s="302" t="s">
        <v>803</v>
      </c>
      <c r="G20" s="302"/>
      <c r="H20" s="302"/>
      <c r="I20" s="302"/>
      <c r="J20" s="302"/>
      <c r="K20" s="300"/>
    </row>
    <row r="21" s="1" customFormat="1" ht="15" customHeight="1">
      <c r="B21" s="303"/>
      <c r="C21" s="304"/>
      <c r="D21" s="304"/>
      <c r="E21" s="306" t="s">
        <v>804</v>
      </c>
      <c r="F21" s="302" t="s">
        <v>805</v>
      </c>
      <c r="G21" s="302"/>
      <c r="H21" s="302"/>
      <c r="I21" s="302"/>
      <c r="J21" s="302"/>
      <c r="K21" s="300"/>
    </row>
    <row r="22" s="1" customFormat="1" ht="15" customHeight="1">
      <c r="B22" s="303"/>
      <c r="C22" s="304"/>
      <c r="D22" s="304"/>
      <c r="E22" s="306" t="s">
        <v>806</v>
      </c>
      <c r="F22" s="302" t="s">
        <v>807</v>
      </c>
      <c r="G22" s="302"/>
      <c r="H22" s="302"/>
      <c r="I22" s="302"/>
      <c r="J22" s="302"/>
      <c r="K22" s="300"/>
    </row>
    <row r="23" s="1" customFormat="1" ht="15" customHeight="1">
      <c r="B23" s="303"/>
      <c r="C23" s="304"/>
      <c r="D23" s="304"/>
      <c r="E23" s="306" t="s">
        <v>808</v>
      </c>
      <c r="F23" s="302" t="s">
        <v>809</v>
      </c>
      <c r="G23" s="302"/>
      <c r="H23" s="302"/>
      <c r="I23" s="302"/>
      <c r="J23" s="302"/>
      <c r="K23" s="300"/>
    </row>
    <row r="24" s="1" customFormat="1" ht="12.75" customHeight="1">
      <c r="B24" s="303"/>
      <c r="C24" s="304"/>
      <c r="D24" s="304"/>
      <c r="E24" s="304"/>
      <c r="F24" s="304"/>
      <c r="G24" s="304"/>
      <c r="H24" s="304"/>
      <c r="I24" s="304"/>
      <c r="J24" s="304"/>
      <c r="K24" s="300"/>
    </row>
    <row r="25" s="1" customFormat="1" ht="15" customHeight="1">
      <c r="B25" s="303"/>
      <c r="C25" s="302" t="s">
        <v>810</v>
      </c>
      <c r="D25" s="302"/>
      <c r="E25" s="302"/>
      <c r="F25" s="302"/>
      <c r="G25" s="302"/>
      <c r="H25" s="302"/>
      <c r="I25" s="302"/>
      <c r="J25" s="302"/>
      <c r="K25" s="300"/>
    </row>
    <row r="26" s="1" customFormat="1" ht="15" customHeight="1">
      <c r="B26" s="303"/>
      <c r="C26" s="302" t="s">
        <v>811</v>
      </c>
      <c r="D26" s="302"/>
      <c r="E26" s="302"/>
      <c r="F26" s="302"/>
      <c r="G26" s="302"/>
      <c r="H26" s="302"/>
      <c r="I26" s="302"/>
      <c r="J26" s="302"/>
      <c r="K26" s="300"/>
    </row>
    <row r="27" s="1" customFormat="1" ht="15" customHeight="1">
      <c r="B27" s="303"/>
      <c r="C27" s="302"/>
      <c r="D27" s="302" t="s">
        <v>812</v>
      </c>
      <c r="E27" s="302"/>
      <c r="F27" s="302"/>
      <c r="G27" s="302"/>
      <c r="H27" s="302"/>
      <c r="I27" s="302"/>
      <c r="J27" s="302"/>
      <c r="K27" s="300"/>
    </row>
    <row r="28" s="1" customFormat="1" ht="15" customHeight="1">
      <c r="B28" s="303"/>
      <c r="C28" s="304"/>
      <c r="D28" s="302" t="s">
        <v>813</v>
      </c>
      <c r="E28" s="302"/>
      <c r="F28" s="302"/>
      <c r="G28" s="302"/>
      <c r="H28" s="302"/>
      <c r="I28" s="302"/>
      <c r="J28" s="302"/>
      <c r="K28" s="300"/>
    </row>
    <row r="29" s="1" customFormat="1" ht="12.75" customHeight="1">
      <c r="B29" s="303"/>
      <c r="C29" s="304"/>
      <c r="D29" s="304"/>
      <c r="E29" s="304"/>
      <c r="F29" s="304"/>
      <c r="G29" s="304"/>
      <c r="H29" s="304"/>
      <c r="I29" s="304"/>
      <c r="J29" s="304"/>
      <c r="K29" s="300"/>
    </row>
    <row r="30" s="1" customFormat="1" ht="15" customHeight="1">
      <c r="B30" s="303"/>
      <c r="C30" s="304"/>
      <c r="D30" s="302" t="s">
        <v>814</v>
      </c>
      <c r="E30" s="302"/>
      <c r="F30" s="302"/>
      <c r="G30" s="302"/>
      <c r="H30" s="302"/>
      <c r="I30" s="302"/>
      <c r="J30" s="302"/>
      <c r="K30" s="300"/>
    </row>
    <row r="31" s="1" customFormat="1" ht="15" customHeight="1">
      <c r="B31" s="303"/>
      <c r="C31" s="304"/>
      <c r="D31" s="302" t="s">
        <v>815</v>
      </c>
      <c r="E31" s="302"/>
      <c r="F31" s="302"/>
      <c r="G31" s="302"/>
      <c r="H31" s="302"/>
      <c r="I31" s="302"/>
      <c r="J31" s="302"/>
      <c r="K31" s="300"/>
    </row>
    <row r="32" s="1" customFormat="1" ht="12.75" customHeight="1">
      <c r="B32" s="303"/>
      <c r="C32" s="304"/>
      <c r="D32" s="304"/>
      <c r="E32" s="304"/>
      <c r="F32" s="304"/>
      <c r="G32" s="304"/>
      <c r="H32" s="304"/>
      <c r="I32" s="304"/>
      <c r="J32" s="304"/>
      <c r="K32" s="300"/>
    </row>
    <row r="33" s="1" customFormat="1" ht="15" customHeight="1">
      <c r="B33" s="303"/>
      <c r="C33" s="304"/>
      <c r="D33" s="302" t="s">
        <v>816</v>
      </c>
      <c r="E33" s="302"/>
      <c r="F33" s="302"/>
      <c r="G33" s="302"/>
      <c r="H33" s="302"/>
      <c r="I33" s="302"/>
      <c r="J33" s="302"/>
      <c r="K33" s="300"/>
    </row>
    <row r="34" s="1" customFormat="1" ht="15" customHeight="1">
      <c r="B34" s="303"/>
      <c r="C34" s="304"/>
      <c r="D34" s="302" t="s">
        <v>817</v>
      </c>
      <c r="E34" s="302"/>
      <c r="F34" s="302"/>
      <c r="G34" s="302"/>
      <c r="H34" s="302"/>
      <c r="I34" s="302"/>
      <c r="J34" s="302"/>
      <c r="K34" s="300"/>
    </row>
    <row r="35" s="1" customFormat="1" ht="15" customHeight="1">
      <c r="B35" s="303"/>
      <c r="C35" s="304"/>
      <c r="D35" s="302" t="s">
        <v>818</v>
      </c>
      <c r="E35" s="302"/>
      <c r="F35" s="302"/>
      <c r="G35" s="302"/>
      <c r="H35" s="302"/>
      <c r="I35" s="302"/>
      <c r="J35" s="302"/>
      <c r="K35" s="300"/>
    </row>
    <row r="36" s="1" customFormat="1" ht="15" customHeight="1">
      <c r="B36" s="303"/>
      <c r="C36" s="304"/>
      <c r="D36" s="302"/>
      <c r="E36" s="305" t="s">
        <v>132</v>
      </c>
      <c r="F36" s="302"/>
      <c r="G36" s="302" t="s">
        <v>819</v>
      </c>
      <c r="H36" s="302"/>
      <c r="I36" s="302"/>
      <c r="J36" s="302"/>
      <c r="K36" s="300"/>
    </row>
    <row r="37" s="1" customFormat="1" ht="30.75" customHeight="1">
      <c r="B37" s="303"/>
      <c r="C37" s="304"/>
      <c r="D37" s="302"/>
      <c r="E37" s="305" t="s">
        <v>820</v>
      </c>
      <c r="F37" s="302"/>
      <c r="G37" s="302" t="s">
        <v>821</v>
      </c>
      <c r="H37" s="302"/>
      <c r="I37" s="302"/>
      <c r="J37" s="302"/>
      <c r="K37" s="300"/>
    </row>
    <row r="38" s="1" customFormat="1" ht="15" customHeight="1">
      <c r="B38" s="303"/>
      <c r="C38" s="304"/>
      <c r="D38" s="302"/>
      <c r="E38" s="305" t="s">
        <v>53</v>
      </c>
      <c r="F38" s="302"/>
      <c r="G38" s="302" t="s">
        <v>822</v>
      </c>
      <c r="H38" s="302"/>
      <c r="I38" s="302"/>
      <c r="J38" s="302"/>
      <c r="K38" s="300"/>
    </row>
    <row r="39" s="1" customFormat="1" ht="15" customHeight="1">
      <c r="B39" s="303"/>
      <c r="C39" s="304"/>
      <c r="D39" s="302"/>
      <c r="E39" s="305" t="s">
        <v>54</v>
      </c>
      <c r="F39" s="302"/>
      <c r="G39" s="302" t="s">
        <v>823</v>
      </c>
      <c r="H39" s="302"/>
      <c r="I39" s="302"/>
      <c r="J39" s="302"/>
      <c r="K39" s="300"/>
    </row>
    <row r="40" s="1" customFormat="1" ht="15" customHeight="1">
      <c r="B40" s="303"/>
      <c r="C40" s="304"/>
      <c r="D40" s="302"/>
      <c r="E40" s="305" t="s">
        <v>133</v>
      </c>
      <c r="F40" s="302"/>
      <c r="G40" s="302" t="s">
        <v>824</v>
      </c>
      <c r="H40" s="302"/>
      <c r="I40" s="302"/>
      <c r="J40" s="302"/>
      <c r="K40" s="300"/>
    </row>
    <row r="41" s="1" customFormat="1" ht="15" customHeight="1">
      <c r="B41" s="303"/>
      <c r="C41" s="304"/>
      <c r="D41" s="302"/>
      <c r="E41" s="305" t="s">
        <v>134</v>
      </c>
      <c r="F41" s="302"/>
      <c r="G41" s="302" t="s">
        <v>825</v>
      </c>
      <c r="H41" s="302"/>
      <c r="I41" s="302"/>
      <c r="J41" s="302"/>
      <c r="K41" s="300"/>
    </row>
    <row r="42" s="1" customFormat="1" ht="15" customHeight="1">
      <c r="B42" s="303"/>
      <c r="C42" s="304"/>
      <c r="D42" s="302"/>
      <c r="E42" s="305" t="s">
        <v>826</v>
      </c>
      <c r="F42" s="302"/>
      <c r="G42" s="302" t="s">
        <v>827</v>
      </c>
      <c r="H42" s="302"/>
      <c r="I42" s="302"/>
      <c r="J42" s="302"/>
      <c r="K42" s="300"/>
    </row>
    <row r="43" s="1" customFormat="1" ht="15" customHeight="1">
      <c r="B43" s="303"/>
      <c r="C43" s="304"/>
      <c r="D43" s="302"/>
      <c r="E43" s="305"/>
      <c r="F43" s="302"/>
      <c r="G43" s="302" t="s">
        <v>828</v>
      </c>
      <c r="H43" s="302"/>
      <c r="I43" s="302"/>
      <c r="J43" s="302"/>
      <c r="K43" s="300"/>
    </row>
    <row r="44" s="1" customFormat="1" ht="15" customHeight="1">
      <c r="B44" s="303"/>
      <c r="C44" s="304"/>
      <c r="D44" s="302"/>
      <c r="E44" s="305" t="s">
        <v>829</v>
      </c>
      <c r="F44" s="302"/>
      <c r="G44" s="302" t="s">
        <v>830</v>
      </c>
      <c r="H44" s="302"/>
      <c r="I44" s="302"/>
      <c r="J44" s="302"/>
      <c r="K44" s="300"/>
    </row>
    <row r="45" s="1" customFormat="1" ht="15" customHeight="1">
      <c r="B45" s="303"/>
      <c r="C45" s="304"/>
      <c r="D45" s="302"/>
      <c r="E45" s="305" t="s">
        <v>136</v>
      </c>
      <c r="F45" s="302"/>
      <c r="G45" s="302" t="s">
        <v>831</v>
      </c>
      <c r="H45" s="302"/>
      <c r="I45" s="302"/>
      <c r="J45" s="302"/>
      <c r="K45" s="300"/>
    </row>
    <row r="46" s="1" customFormat="1" ht="12.75" customHeight="1">
      <c r="B46" s="303"/>
      <c r="C46" s="304"/>
      <c r="D46" s="302"/>
      <c r="E46" s="302"/>
      <c r="F46" s="302"/>
      <c r="G46" s="302"/>
      <c r="H46" s="302"/>
      <c r="I46" s="302"/>
      <c r="J46" s="302"/>
      <c r="K46" s="300"/>
    </row>
    <row r="47" s="1" customFormat="1" ht="15" customHeight="1">
      <c r="B47" s="303"/>
      <c r="C47" s="304"/>
      <c r="D47" s="302" t="s">
        <v>832</v>
      </c>
      <c r="E47" s="302"/>
      <c r="F47" s="302"/>
      <c r="G47" s="302"/>
      <c r="H47" s="302"/>
      <c r="I47" s="302"/>
      <c r="J47" s="302"/>
      <c r="K47" s="300"/>
    </row>
    <row r="48" s="1" customFormat="1" ht="15" customHeight="1">
      <c r="B48" s="303"/>
      <c r="C48" s="304"/>
      <c r="D48" s="304"/>
      <c r="E48" s="302" t="s">
        <v>833</v>
      </c>
      <c r="F48" s="302"/>
      <c r="G48" s="302"/>
      <c r="H48" s="302"/>
      <c r="I48" s="302"/>
      <c r="J48" s="302"/>
      <c r="K48" s="300"/>
    </row>
    <row r="49" s="1" customFormat="1" ht="15" customHeight="1">
      <c r="B49" s="303"/>
      <c r="C49" s="304"/>
      <c r="D49" s="304"/>
      <c r="E49" s="302" t="s">
        <v>834</v>
      </c>
      <c r="F49" s="302"/>
      <c r="G49" s="302"/>
      <c r="H49" s="302"/>
      <c r="I49" s="302"/>
      <c r="J49" s="302"/>
      <c r="K49" s="300"/>
    </row>
    <row r="50" s="1" customFormat="1" ht="15" customHeight="1">
      <c r="B50" s="303"/>
      <c r="C50" s="304"/>
      <c r="D50" s="304"/>
      <c r="E50" s="302" t="s">
        <v>835</v>
      </c>
      <c r="F50" s="302"/>
      <c r="G50" s="302"/>
      <c r="H50" s="302"/>
      <c r="I50" s="302"/>
      <c r="J50" s="302"/>
      <c r="K50" s="300"/>
    </row>
    <row r="51" s="1" customFormat="1" ht="15" customHeight="1">
      <c r="B51" s="303"/>
      <c r="C51" s="304"/>
      <c r="D51" s="302" t="s">
        <v>836</v>
      </c>
      <c r="E51" s="302"/>
      <c r="F51" s="302"/>
      <c r="G51" s="302"/>
      <c r="H51" s="302"/>
      <c r="I51" s="302"/>
      <c r="J51" s="302"/>
      <c r="K51" s="300"/>
    </row>
    <row r="52" s="1" customFormat="1" ht="25.5" customHeight="1">
      <c r="B52" s="298"/>
      <c r="C52" s="299" t="s">
        <v>837</v>
      </c>
      <c r="D52" s="299"/>
      <c r="E52" s="299"/>
      <c r="F52" s="299"/>
      <c r="G52" s="299"/>
      <c r="H52" s="299"/>
      <c r="I52" s="299"/>
      <c r="J52" s="299"/>
      <c r="K52" s="300"/>
    </row>
    <row r="53" s="1" customFormat="1" ht="5.25" customHeight="1">
      <c r="B53" s="298"/>
      <c r="C53" s="301"/>
      <c r="D53" s="301"/>
      <c r="E53" s="301"/>
      <c r="F53" s="301"/>
      <c r="G53" s="301"/>
      <c r="H53" s="301"/>
      <c r="I53" s="301"/>
      <c r="J53" s="301"/>
      <c r="K53" s="300"/>
    </row>
    <row r="54" s="1" customFormat="1" ht="15" customHeight="1">
      <c r="B54" s="298"/>
      <c r="C54" s="302" t="s">
        <v>838</v>
      </c>
      <c r="D54" s="302"/>
      <c r="E54" s="302"/>
      <c r="F54" s="302"/>
      <c r="G54" s="302"/>
      <c r="H54" s="302"/>
      <c r="I54" s="302"/>
      <c r="J54" s="302"/>
      <c r="K54" s="300"/>
    </row>
    <row r="55" s="1" customFormat="1" ht="15" customHeight="1">
      <c r="B55" s="298"/>
      <c r="C55" s="302" t="s">
        <v>839</v>
      </c>
      <c r="D55" s="302"/>
      <c r="E55" s="302"/>
      <c r="F55" s="302"/>
      <c r="G55" s="302"/>
      <c r="H55" s="302"/>
      <c r="I55" s="302"/>
      <c r="J55" s="302"/>
      <c r="K55" s="300"/>
    </row>
    <row r="56" s="1" customFormat="1" ht="12.75" customHeight="1">
      <c r="B56" s="298"/>
      <c r="C56" s="302"/>
      <c r="D56" s="302"/>
      <c r="E56" s="302"/>
      <c r="F56" s="302"/>
      <c r="G56" s="302"/>
      <c r="H56" s="302"/>
      <c r="I56" s="302"/>
      <c r="J56" s="302"/>
      <c r="K56" s="300"/>
    </row>
    <row r="57" s="1" customFormat="1" ht="15" customHeight="1">
      <c r="B57" s="298"/>
      <c r="C57" s="302" t="s">
        <v>840</v>
      </c>
      <c r="D57" s="302"/>
      <c r="E57" s="302"/>
      <c r="F57" s="302"/>
      <c r="G57" s="302"/>
      <c r="H57" s="302"/>
      <c r="I57" s="302"/>
      <c r="J57" s="302"/>
      <c r="K57" s="300"/>
    </row>
    <row r="58" s="1" customFormat="1" ht="15" customHeight="1">
      <c r="B58" s="298"/>
      <c r="C58" s="304"/>
      <c r="D58" s="302" t="s">
        <v>841</v>
      </c>
      <c r="E58" s="302"/>
      <c r="F58" s="302"/>
      <c r="G58" s="302"/>
      <c r="H58" s="302"/>
      <c r="I58" s="302"/>
      <c r="J58" s="302"/>
      <c r="K58" s="300"/>
    </row>
    <row r="59" s="1" customFormat="1" ht="15" customHeight="1">
      <c r="B59" s="298"/>
      <c r="C59" s="304"/>
      <c r="D59" s="302" t="s">
        <v>842</v>
      </c>
      <c r="E59" s="302"/>
      <c r="F59" s="302"/>
      <c r="G59" s="302"/>
      <c r="H59" s="302"/>
      <c r="I59" s="302"/>
      <c r="J59" s="302"/>
      <c r="K59" s="300"/>
    </row>
    <row r="60" s="1" customFormat="1" ht="15" customHeight="1">
      <c r="B60" s="298"/>
      <c r="C60" s="304"/>
      <c r="D60" s="302" t="s">
        <v>843</v>
      </c>
      <c r="E60" s="302"/>
      <c r="F60" s="302"/>
      <c r="G60" s="302"/>
      <c r="H60" s="302"/>
      <c r="I60" s="302"/>
      <c r="J60" s="302"/>
      <c r="K60" s="300"/>
    </row>
    <row r="61" s="1" customFormat="1" ht="15" customHeight="1">
      <c r="B61" s="298"/>
      <c r="C61" s="304"/>
      <c r="D61" s="302" t="s">
        <v>844</v>
      </c>
      <c r="E61" s="302"/>
      <c r="F61" s="302"/>
      <c r="G61" s="302"/>
      <c r="H61" s="302"/>
      <c r="I61" s="302"/>
      <c r="J61" s="302"/>
      <c r="K61" s="300"/>
    </row>
    <row r="62" s="1" customFormat="1" ht="15" customHeight="1">
      <c r="B62" s="298"/>
      <c r="C62" s="304"/>
      <c r="D62" s="307" t="s">
        <v>845</v>
      </c>
      <c r="E62" s="307"/>
      <c r="F62" s="307"/>
      <c r="G62" s="307"/>
      <c r="H62" s="307"/>
      <c r="I62" s="307"/>
      <c r="J62" s="307"/>
      <c r="K62" s="300"/>
    </row>
    <row r="63" s="1" customFormat="1" ht="15" customHeight="1">
      <c r="B63" s="298"/>
      <c r="C63" s="304"/>
      <c r="D63" s="302" t="s">
        <v>846</v>
      </c>
      <c r="E63" s="302"/>
      <c r="F63" s="302"/>
      <c r="G63" s="302"/>
      <c r="H63" s="302"/>
      <c r="I63" s="302"/>
      <c r="J63" s="302"/>
      <c r="K63" s="300"/>
    </row>
    <row r="64" s="1" customFormat="1" ht="12.75" customHeight="1">
      <c r="B64" s="298"/>
      <c r="C64" s="304"/>
      <c r="D64" s="304"/>
      <c r="E64" s="308"/>
      <c r="F64" s="304"/>
      <c r="G64" s="304"/>
      <c r="H64" s="304"/>
      <c r="I64" s="304"/>
      <c r="J64" s="304"/>
      <c r="K64" s="300"/>
    </row>
    <row r="65" s="1" customFormat="1" ht="15" customHeight="1">
      <c r="B65" s="298"/>
      <c r="C65" s="304"/>
      <c r="D65" s="302" t="s">
        <v>847</v>
      </c>
      <c r="E65" s="302"/>
      <c r="F65" s="302"/>
      <c r="G65" s="302"/>
      <c r="H65" s="302"/>
      <c r="I65" s="302"/>
      <c r="J65" s="302"/>
      <c r="K65" s="300"/>
    </row>
    <row r="66" s="1" customFormat="1" ht="15" customHeight="1">
      <c r="B66" s="298"/>
      <c r="C66" s="304"/>
      <c r="D66" s="307" t="s">
        <v>848</v>
      </c>
      <c r="E66" s="307"/>
      <c r="F66" s="307"/>
      <c r="G66" s="307"/>
      <c r="H66" s="307"/>
      <c r="I66" s="307"/>
      <c r="J66" s="307"/>
      <c r="K66" s="300"/>
    </row>
    <row r="67" s="1" customFormat="1" ht="15" customHeight="1">
      <c r="B67" s="298"/>
      <c r="C67" s="304"/>
      <c r="D67" s="302" t="s">
        <v>849</v>
      </c>
      <c r="E67" s="302"/>
      <c r="F67" s="302"/>
      <c r="G67" s="302"/>
      <c r="H67" s="302"/>
      <c r="I67" s="302"/>
      <c r="J67" s="302"/>
      <c r="K67" s="300"/>
    </row>
    <row r="68" s="1" customFormat="1" ht="15" customHeight="1">
      <c r="B68" s="298"/>
      <c r="C68" s="304"/>
      <c r="D68" s="302" t="s">
        <v>850</v>
      </c>
      <c r="E68" s="302"/>
      <c r="F68" s="302"/>
      <c r="G68" s="302"/>
      <c r="H68" s="302"/>
      <c r="I68" s="302"/>
      <c r="J68" s="302"/>
      <c r="K68" s="300"/>
    </row>
    <row r="69" s="1" customFormat="1" ht="15" customHeight="1">
      <c r="B69" s="298"/>
      <c r="C69" s="304"/>
      <c r="D69" s="302" t="s">
        <v>851</v>
      </c>
      <c r="E69" s="302"/>
      <c r="F69" s="302"/>
      <c r="G69" s="302"/>
      <c r="H69" s="302"/>
      <c r="I69" s="302"/>
      <c r="J69" s="302"/>
      <c r="K69" s="300"/>
    </row>
    <row r="70" s="1" customFormat="1" ht="15" customHeight="1">
      <c r="B70" s="298"/>
      <c r="C70" s="304"/>
      <c r="D70" s="302" t="s">
        <v>852</v>
      </c>
      <c r="E70" s="302"/>
      <c r="F70" s="302"/>
      <c r="G70" s="302"/>
      <c r="H70" s="302"/>
      <c r="I70" s="302"/>
      <c r="J70" s="302"/>
      <c r="K70" s="300"/>
    </row>
    <row r="71" s="1" customFormat="1" ht="12.75" customHeight="1">
      <c r="B71" s="309"/>
      <c r="C71" s="310"/>
      <c r="D71" s="310"/>
      <c r="E71" s="310"/>
      <c r="F71" s="310"/>
      <c r="G71" s="310"/>
      <c r="H71" s="310"/>
      <c r="I71" s="310"/>
      <c r="J71" s="310"/>
      <c r="K71" s="311"/>
    </row>
    <row r="72" s="1" customFormat="1" ht="18.75" customHeight="1">
      <c r="B72" s="312"/>
      <c r="C72" s="312"/>
      <c r="D72" s="312"/>
      <c r="E72" s="312"/>
      <c r="F72" s="312"/>
      <c r="G72" s="312"/>
      <c r="H72" s="312"/>
      <c r="I72" s="312"/>
      <c r="J72" s="312"/>
      <c r="K72" s="313"/>
    </row>
    <row r="73" s="1" customFormat="1" ht="18.75" customHeight="1">
      <c r="B73" s="313"/>
      <c r="C73" s="313"/>
      <c r="D73" s="313"/>
      <c r="E73" s="313"/>
      <c r="F73" s="313"/>
      <c r="G73" s="313"/>
      <c r="H73" s="313"/>
      <c r="I73" s="313"/>
      <c r="J73" s="313"/>
      <c r="K73" s="313"/>
    </row>
    <row r="74" s="1" customFormat="1" ht="7.5" customHeight="1">
      <c r="B74" s="314"/>
      <c r="C74" s="315"/>
      <c r="D74" s="315"/>
      <c r="E74" s="315"/>
      <c r="F74" s="315"/>
      <c r="G74" s="315"/>
      <c r="H74" s="315"/>
      <c r="I74" s="315"/>
      <c r="J74" s="315"/>
      <c r="K74" s="316"/>
    </row>
    <row r="75" s="1" customFormat="1" ht="45" customHeight="1">
      <c r="B75" s="317"/>
      <c r="C75" s="318" t="s">
        <v>853</v>
      </c>
      <c r="D75" s="318"/>
      <c r="E75" s="318"/>
      <c r="F75" s="318"/>
      <c r="G75" s="318"/>
      <c r="H75" s="318"/>
      <c r="I75" s="318"/>
      <c r="J75" s="318"/>
      <c r="K75" s="319"/>
    </row>
    <row r="76" s="1" customFormat="1" ht="17.25" customHeight="1">
      <c r="B76" s="317"/>
      <c r="C76" s="320" t="s">
        <v>854</v>
      </c>
      <c r="D76" s="320"/>
      <c r="E76" s="320"/>
      <c r="F76" s="320" t="s">
        <v>855</v>
      </c>
      <c r="G76" s="321"/>
      <c r="H76" s="320" t="s">
        <v>54</v>
      </c>
      <c r="I76" s="320" t="s">
        <v>57</v>
      </c>
      <c r="J76" s="320" t="s">
        <v>856</v>
      </c>
      <c r="K76" s="319"/>
    </row>
    <row r="77" s="1" customFormat="1" ht="17.25" customHeight="1">
      <c r="B77" s="317"/>
      <c r="C77" s="322" t="s">
        <v>857</v>
      </c>
      <c r="D77" s="322"/>
      <c r="E77" s="322"/>
      <c r="F77" s="323" t="s">
        <v>858</v>
      </c>
      <c r="G77" s="324"/>
      <c r="H77" s="322"/>
      <c r="I77" s="322"/>
      <c r="J77" s="322" t="s">
        <v>859</v>
      </c>
      <c r="K77" s="319"/>
    </row>
    <row r="78" s="1" customFormat="1" ht="5.25" customHeight="1">
      <c r="B78" s="317"/>
      <c r="C78" s="325"/>
      <c r="D78" s="325"/>
      <c r="E78" s="325"/>
      <c r="F78" s="325"/>
      <c r="G78" s="326"/>
      <c r="H78" s="325"/>
      <c r="I78" s="325"/>
      <c r="J78" s="325"/>
      <c r="K78" s="319"/>
    </row>
    <row r="79" s="1" customFormat="1" ht="15" customHeight="1">
      <c r="B79" s="317"/>
      <c r="C79" s="305" t="s">
        <v>53</v>
      </c>
      <c r="D79" s="327"/>
      <c r="E79" s="327"/>
      <c r="F79" s="328" t="s">
        <v>860</v>
      </c>
      <c r="G79" s="329"/>
      <c r="H79" s="305" t="s">
        <v>861</v>
      </c>
      <c r="I79" s="305" t="s">
        <v>862</v>
      </c>
      <c r="J79" s="305">
        <v>20</v>
      </c>
      <c r="K79" s="319"/>
    </row>
    <row r="80" s="1" customFormat="1" ht="15" customHeight="1">
      <c r="B80" s="317"/>
      <c r="C80" s="305" t="s">
        <v>863</v>
      </c>
      <c r="D80" s="305"/>
      <c r="E80" s="305"/>
      <c r="F80" s="328" t="s">
        <v>860</v>
      </c>
      <c r="G80" s="329"/>
      <c r="H80" s="305" t="s">
        <v>864</v>
      </c>
      <c r="I80" s="305" t="s">
        <v>862</v>
      </c>
      <c r="J80" s="305">
        <v>120</v>
      </c>
      <c r="K80" s="319"/>
    </row>
    <row r="81" s="1" customFormat="1" ht="15" customHeight="1">
      <c r="B81" s="330"/>
      <c r="C81" s="305" t="s">
        <v>865</v>
      </c>
      <c r="D81" s="305"/>
      <c r="E81" s="305"/>
      <c r="F81" s="328" t="s">
        <v>866</v>
      </c>
      <c r="G81" s="329"/>
      <c r="H81" s="305" t="s">
        <v>867</v>
      </c>
      <c r="I81" s="305" t="s">
        <v>862</v>
      </c>
      <c r="J81" s="305">
        <v>50</v>
      </c>
      <c r="K81" s="319"/>
    </row>
    <row r="82" s="1" customFormat="1" ht="15" customHeight="1">
      <c r="B82" s="330"/>
      <c r="C82" s="305" t="s">
        <v>868</v>
      </c>
      <c r="D82" s="305"/>
      <c r="E82" s="305"/>
      <c r="F82" s="328" t="s">
        <v>860</v>
      </c>
      <c r="G82" s="329"/>
      <c r="H82" s="305" t="s">
        <v>869</v>
      </c>
      <c r="I82" s="305" t="s">
        <v>870</v>
      </c>
      <c r="J82" s="305"/>
      <c r="K82" s="319"/>
    </row>
    <row r="83" s="1" customFormat="1" ht="15" customHeight="1">
      <c r="B83" s="330"/>
      <c r="C83" s="331" t="s">
        <v>871</v>
      </c>
      <c r="D83" s="331"/>
      <c r="E83" s="331"/>
      <c r="F83" s="332" t="s">
        <v>866</v>
      </c>
      <c r="G83" s="331"/>
      <c r="H83" s="331" t="s">
        <v>872</v>
      </c>
      <c r="I83" s="331" t="s">
        <v>862</v>
      </c>
      <c r="J83" s="331">
        <v>15</v>
      </c>
      <c r="K83" s="319"/>
    </row>
    <row r="84" s="1" customFormat="1" ht="15" customHeight="1">
      <c r="B84" s="330"/>
      <c r="C84" s="331" t="s">
        <v>873</v>
      </c>
      <c r="D84" s="331"/>
      <c r="E84" s="331"/>
      <c r="F84" s="332" t="s">
        <v>866</v>
      </c>
      <c r="G84" s="331"/>
      <c r="H84" s="331" t="s">
        <v>874</v>
      </c>
      <c r="I84" s="331" t="s">
        <v>862</v>
      </c>
      <c r="J84" s="331">
        <v>15</v>
      </c>
      <c r="K84" s="319"/>
    </row>
    <row r="85" s="1" customFormat="1" ht="15" customHeight="1">
      <c r="B85" s="330"/>
      <c r="C85" s="331" t="s">
        <v>875</v>
      </c>
      <c r="D85" s="331"/>
      <c r="E85" s="331"/>
      <c r="F85" s="332" t="s">
        <v>866</v>
      </c>
      <c r="G85" s="331"/>
      <c r="H85" s="331" t="s">
        <v>876</v>
      </c>
      <c r="I85" s="331" t="s">
        <v>862</v>
      </c>
      <c r="J85" s="331">
        <v>20</v>
      </c>
      <c r="K85" s="319"/>
    </row>
    <row r="86" s="1" customFormat="1" ht="15" customHeight="1">
      <c r="B86" s="330"/>
      <c r="C86" s="331" t="s">
        <v>877</v>
      </c>
      <c r="D86" s="331"/>
      <c r="E86" s="331"/>
      <c r="F86" s="332" t="s">
        <v>866</v>
      </c>
      <c r="G86" s="331"/>
      <c r="H86" s="331" t="s">
        <v>878</v>
      </c>
      <c r="I86" s="331" t="s">
        <v>862</v>
      </c>
      <c r="J86" s="331">
        <v>20</v>
      </c>
      <c r="K86" s="319"/>
    </row>
    <row r="87" s="1" customFormat="1" ht="15" customHeight="1">
      <c r="B87" s="330"/>
      <c r="C87" s="305" t="s">
        <v>879</v>
      </c>
      <c r="D87" s="305"/>
      <c r="E87" s="305"/>
      <c r="F87" s="328" t="s">
        <v>866</v>
      </c>
      <c r="G87" s="329"/>
      <c r="H87" s="305" t="s">
        <v>880</v>
      </c>
      <c r="I87" s="305" t="s">
        <v>862</v>
      </c>
      <c r="J87" s="305">
        <v>50</v>
      </c>
      <c r="K87" s="319"/>
    </row>
    <row r="88" s="1" customFormat="1" ht="15" customHeight="1">
      <c r="B88" s="330"/>
      <c r="C88" s="305" t="s">
        <v>881</v>
      </c>
      <c r="D88" s="305"/>
      <c r="E88" s="305"/>
      <c r="F88" s="328" t="s">
        <v>866</v>
      </c>
      <c r="G88" s="329"/>
      <c r="H88" s="305" t="s">
        <v>882</v>
      </c>
      <c r="I88" s="305" t="s">
        <v>862</v>
      </c>
      <c r="J88" s="305">
        <v>20</v>
      </c>
      <c r="K88" s="319"/>
    </row>
    <row r="89" s="1" customFormat="1" ht="15" customHeight="1">
      <c r="B89" s="330"/>
      <c r="C89" s="305" t="s">
        <v>883</v>
      </c>
      <c r="D89" s="305"/>
      <c r="E89" s="305"/>
      <c r="F89" s="328" t="s">
        <v>866</v>
      </c>
      <c r="G89" s="329"/>
      <c r="H89" s="305" t="s">
        <v>884</v>
      </c>
      <c r="I89" s="305" t="s">
        <v>862</v>
      </c>
      <c r="J89" s="305">
        <v>20</v>
      </c>
      <c r="K89" s="319"/>
    </row>
    <row r="90" s="1" customFormat="1" ht="15" customHeight="1">
      <c r="B90" s="330"/>
      <c r="C90" s="305" t="s">
        <v>885</v>
      </c>
      <c r="D90" s="305"/>
      <c r="E90" s="305"/>
      <c r="F90" s="328" t="s">
        <v>866</v>
      </c>
      <c r="G90" s="329"/>
      <c r="H90" s="305" t="s">
        <v>886</v>
      </c>
      <c r="I90" s="305" t="s">
        <v>862</v>
      </c>
      <c r="J90" s="305">
        <v>50</v>
      </c>
      <c r="K90" s="319"/>
    </row>
    <row r="91" s="1" customFormat="1" ht="15" customHeight="1">
      <c r="B91" s="330"/>
      <c r="C91" s="305" t="s">
        <v>887</v>
      </c>
      <c r="D91" s="305"/>
      <c r="E91" s="305"/>
      <c r="F91" s="328" t="s">
        <v>866</v>
      </c>
      <c r="G91" s="329"/>
      <c r="H91" s="305" t="s">
        <v>887</v>
      </c>
      <c r="I91" s="305" t="s">
        <v>862</v>
      </c>
      <c r="J91" s="305">
        <v>50</v>
      </c>
      <c r="K91" s="319"/>
    </row>
    <row r="92" s="1" customFormat="1" ht="15" customHeight="1">
      <c r="B92" s="330"/>
      <c r="C92" s="305" t="s">
        <v>888</v>
      </c>
      <c r="D92" s="305"/>
      <c r="E92" s="305"/>
      <c r="F92" s="328" t="s">
        <v>866</v>
      </c>
      <c r="G92" s="329"/>
      <c r="H92" s="305" t="s">
        <v>889</v>
      </c>
      <c r="I92" s="305" t="s">
        <v>862</v>
      </c>
      <c r="J92" s="305">
        <v>255</v>
      </c>
      <c r="K92" s="319"/>
    </row>
    <row r="93" s="1" customFormat="1" ht="15" customHeight="1">
      <c r="B93" s="330"/>
      <c r="C93" s="305" t="s">
        <v>890</v>
      </c>
      <c r="D93" s="305"/>
      <c r="E93" s="305"/>
      <c r="F93" s="328" t="s">
        <v>860</v>
      </c>
      <c r="G93" s="329"/>
      <c r="H93" s="305" t="s">
        <v>891</v>
      </c>
      <c r="I93" s="305" t="s">
        <v>892</v>
      </c>
      <c r="J93" s="305"/>
      <c r="K93" s="319"/>
    </row>
    <row r="94" s="1" customFormat="1" ht="15" customHeight="1">
      <c r="B94" s="330"/>
      <c r="C94" s="305" t="s">
        <v>893</v>
      </c>
      <c r="D94" s="305"/>
      <c r="E94" s="305"/>
      <c r="F94" s="328" t="s">
        <v>860</v>
      </c>
      <c r="G94" s="329"/>
      <c r="H94" s="305" t="s">
        <v>894</v>
      </c>
      <c r="I94" s="305" t="s">
        <v>895</v>
      </c>
      <c r="J94" s="305"/>
      <c r="K94" s="319"/>
    </row>
    <row r="95" s="1" customFormat="1" ht="15" customHeight="1">
      <c r="B95" s="330"/>
      <c r="C95" s="305" t="s">
        <v>896</v>
      </c>
      <c r="D95" s="305"/>
      <c r="E95" s="305"/>
      <c r="F95" s="328" t="s">
        <v>860</v>
      </c>
      <c r="G95" s="329"/>
      <c r="H95" s="305" t="s">
        <v>896</v>
      </c>
      <c r="I95" s="305" t="s">
        <v>895</v>
      </c>
      <c r="J95" s="305"/>
      <c r="K95" s="319"/>
    </row>
    <row r="96" s="1" customFormat="1" ht="15" customHeight="1">
      <c r="B96" s="330"/>
      <c r="C96" s="305" t="s">
        <v>38</v>
      </c>
      <c r="D96" s="305"/>
      <c r="E96" s="305"/>
      <c r="F96" s="328" t="s">
        <v>860</v>
      </c>
      <c r="G96" s="329"/>
      <c r="H96" s="305" t="s">
        <v>897</v>
      </c>
      <c r="I96" s="305" t="s">
        <v>895</v>
      </c>
      <c r="J96" s="305"/>
      <c r="K96" s="319"/>
    </row>
    <row r="97" s="1" customFormat="1" ht="15" customHeight="1">
      <c r="B97" s="330"/>
      <c r="C97" s="305" t="s">
        <v>48</v>
      </c>
      <c r="D97" s="305"/>
      <c r="E97" s="305"/>
      <c r="F97" s="328" t="s">
        <v>860</v>
      </c>
      <c r="G97" s="329"/>
      <c r="H97" s="305" t="s">
        <v>898</v>
      </c>
      <c r="I97" s="305" t="s">
        <v>895</v>
      </c>
      <c r="J97" s="305"/>
      <c r="K97" s="319"/>
    </row>
    <row r="98" s="1" customFormat="1" ht="15" customHeight="1">
      <c r="B98" s="333"/>
      <c r="C98" s="334"/>
      <c r="D98" s="334"/>
      <c r="E98" s="334"/>
      <c r="F98" s="334"/>
      <c r="G98" s="334"/>
      <c r="H98" s="334"/>
      <c r="I98" s="334"/>
      <c r="J98" s="334"/>
      <c r="K98" s="335"/>
    </row>
    <row r="99" s="1" customFormat="1" ht="18.75" customHeight="1">
      <c r="B99" s="336"/>
      <c r="C99" s="337"/>
      <c r="D99" s="337"/>
      <c r="E99" s="337"/>
      <c r="F99" s="337"/>
      <c r="G99" s="337"/>
      <c r="H99" s="337"/>
      <c r="I99" s="337"/>
      <c r="J99" s="337"/>
      <c r="K99" s="336"/>
    </row>
    <row r="100" s="1" customFormat="1" ht="18.75" customHeight="1">
      <c r="B100" s="313"/>
      <c r="C100" s="313"/>
      <c r="D100" s="313"/>
      <c r="E100" s="313"/>
      <c r="F100" s="313"/>
      <c r="G100" s="313"/>
      <c r="H100" s="313"/>
      <c r="I100" s="313"/>
      <c r="J100" s="313"/>
      <c r="K100" s="313"/>
    </row>
    <row r="101" s="1" customFormat="1" ht="7.5" customHeight="1">
      <c r="B101" s="314"/>
      <c r="C101" s="315"/>
      <c r="D101" s="315"/>
      <c r="E101" s="315"/>
      <c r="F101" s="315"/>
      <c r="G101" s="315"/>
      <c r="H101" s="315"/>
      <c r="I101" s="315"/>
      <c r="J101" s="315"/>
      <c r="K101" s="316"/>
    </row>
    <row r="102" s="1" customFormat="1" ht="45" customHeight="1">
      <c r="B102" s="317"/>
      <c r="C102" s="318" t="s">
        <v>899</v>
      </c>
      <c r="D102" s="318"/>
      <c r="E102" s="318"/>
      <c r="F102" s="318"/>
      <c r="G102" s="318"/>
      <c r="H102" s="318"/>
      <c r="I102" s="318"/>
      <c r="J102" s="318"/>
      <c r="K102" s="319"/>
    </row>
    <row r="103" s="1" customFormat="1" ht="17.25" customHeight="1">
      <c r="B103" s="317"/>
      <c r="C103" s="320" t="s">
        <v>854</v>
      </c>
      <c r="D103" s="320"/>
      <c r="E103" s="320"/>
      <c r="F103" s="320" t="s">
        <v>855</v>
      </c>
      <c r="G103" s="321"/>
      <c r="H103" s="320" t="s">
        <v>54</v>
      </c>
      <c r="I103" s="320" t="s">
        <v>57</v>
      </c>
      <c r="J103" s="320" t="s">
        <v>856</v>
      </c>
      <c r="K103" s="319"/>
    </row>
    <row r="104" s="1" customFormat="1" ht="17.25" customHeight="1">
      <c r="B104" s="317"/>
      <c r="C104" s="322" t="s">
        <v>857</v>
      </c>
      <c r="D104" s="322"/>
      <c r="E104" s="322"/>
      <c r="F104" s="323" t="s">
        <v>858</v>
      </c>
      <c r="G104" s="324"/>
      <c r="H104" s="322"/>
      <c r="I104" s="322"/>
      <c r="J104" s="322" t="s">
        <v>859</v>
      </c>
      <c r="K104" s="319"/>
    </row>
    <row r="105" s="1" customFormat="1" ht="5.25" customHeight="1">
      <c r="B105" s="317"/>
      <c r="C105" s="320"/>
      <c r="D105" s="320"/>
      <c r="E105" s="320"/>
      <c r="F105" s="320"/>
      <c r="G105" s="338"/>
      <c r="H105" s="320"/>
      <c r="I105" s="320"/>
      <c r="J105" s="320"/>
      <c r="K105" s="319"/>
    </row>
    <row r="106" s="1" customFormat="1" ht="15" customHeight="1">
      <c r="B106" s="317"/>
      <c r="C106" s="305" t="s">
        <v>53</v>
      </c>
      <c r="D106" s="327"/>
      <c r="E106" s="327"/>
      <c r="F106" s="328" t="s">
        <v>860</v>
      </c>
      <c r="G106" s="305"/>
      <c r="H106" s="305" t="s">
        <v>900</v>
      </c>
      <c r="I106" s="305" t="s">
        <v>862</v>
      </c>
      <c r="J106" s="305">
        <v>20</v>
      </c>
      <c r="K106" s="319"/>
    </row>
    <row r="107" s="1" customFormat="1" ht="15" customHeight="1">
      <c r="B107" s="317"/>
      <c r="C107" s="305" t="s">
        <v>863</v>
      </c>
      <c r="D107" s="305"/>
      <c r="E107" s="305"/>
      <c r="F107" s="328" t="s">
        <v>860</v>
      </c>
      <c r="G107" s="305"/>
      <c r="H107" s="305" t="s">
        <v>900</v>
      </c>
      <c r="I107" s="305" t="s">
        <v>862</v>
      </c>
      <c r="J107" s="305">
        <v>120</v>
      </c>
      <c r="K107" s="319"/>
    </row>
    <row r="108" s="1" customFormat="1" ht="15" customHeight="1">
      <c r="B108" s="330"/>
      <c r="C108" s="305" t="s">
        <v>865</v>
      </c>
      <c r="D108" s="305"/>
      <c r="E108" s="305"/>
      <c r="F108" s="328" t="s">
        <v>866</v>
      </c>
      <c r="G108" s="305"/>
      <c r="H108" s="305" t="s">
        <v>900</v>
      </c>
      <c r="I108" s="305" t="s">
        <v>862</v>
      </c>
      <c r="J108" s="305">
        <v>50</v>
      </c>
      <c r="K108" s="319"/>
    </row>
    <row r="109" s="1" customFormat="1" ht="15" customHeight="1">
      <c r="B109" s="330"/>
      <c r="C109" s="305" t="s">
        <v>868</v>
      </c>
      <c r="D109" s="305"/>
      <c r="E109" s="305"/>
      <c r="F109" s="328" t="s">
        <v>860</v>
      </c>
      <c r="G109" s="305"/>
      <c r="H109" s="305" t="s">
        <v>900</v>
      </c>
      <c r="I109" s="305" t="s">
        <v>870</v>
      </c>
      <c r="J109" s="305"/>
      <c r="K109" s="319"/>
    </row>
    <row r="110" s="1" customFormat="1" ht="15" customHeight="1">
      <c r="B110" s="330"/>
      <c r="C110" s="305" t="s">
        <v>879</v>
      </c>
      <c r="D110" s="305"/>
      <c r="E110" s="305"/>
      <c r="F110" s="328" t="s">
        <v>866</v>
      </c>
      <c r="G110" s="305"/>
      <c r="H110" s="305" t="s">
        <v>900</v>
      </c>
      <c r="I110" s="305" t="s">
        <v>862</v>
      </c>
      <c r="J110" s="305">
        <v>50</v>
      </c>
      <c r="K110" s="319"/>
    </row>
    <row r="111" s="1" customFormat="1" ht="15" customHeight="1">
      <c r="B111" s="330"/>
      <c r="C111" s="305" t="s">
        <v>887</v>
      </c>
      <c r="D111" s="305"/>
      <c r="E111" s="305"/>
      <c r="F111" s="328" t="s">
        <v>866</v>
      </c>
      <c r="G111" s="305"/>
      <c r="H111" s="305" t="s">
        <v>900</v>
      </c>
      <c r="I111" s="305" t="s">
        <v>862</v>
      </c>
      <c r="J111" s="305">
        <v>50</v>
      </c>
      <c r="K111" s="319"/>
    </row>
    <row r="112" s="1" customFormat="1" ht="15" customHeight="1">
      <c r="B112" s="330"/>
      <c r="C112" s="305" t="s">
        <v>885</v>
      </c>
      <c r="D112" s="305"/>
      <c r="E112" s="305"/>
      <c r="F112" s="328" t="s">
        <v>866</v>
      </c>
      <c r="G112" s="305"/>
      <c r="H112" s="305" t="s">
        <v>900</v>
      </c>
      <c r="I112" s="305" t="s">
        <v>862</v>
      </c>
      <c r="J112" s="305">
        <v>50</v>
      </c>
      <c r="K112" s="319"/>
    </row>
    <row r="113" s="1" customFormat="1" ht="15" customHeight="1">
      <c r="B113" s="330"/>
      <c r="C113" s="305" t="s">
        <v>53</v>
      </c>
      <c r="D113" s="305"/>
      <c r="E113" s="305"/>
      <c r="F113" s="328" t="s">
        <v>860</v>
      </c>
      <c r="G113" s="305"/>
      <c r="H113" s="305" t="s">
        <v>901</v>
      </c>
      <c r="I113" s="305" t="s">
        <v>862</v>
      </c>
      <c r="J113" s="305">
        <v>20</v>
      </c>
      <c r="K113" s="319"/>
    </row>
    <row r="114" s="1" customFormat="1" ht="15" customHeight="1">
      <c r="B114" s="330"/>
      <c r="C114" s="305" t="s">
        <v>902</v>
      </c>
      <c r="D114" s="305"/>
      <c r="E114" s="305"/>
      <c r="F114" s="328" t="s">
        <v>860</v>
      </c>
      <c r="G114" s="305"/>
      <c r="H114" s="305" t="s">
        <v>903</v>
      </c>
      <c r="I114" s="305" t="s">
        <v>862</v>
      </c>
      <c r="J114" s="305">
        <v>120</v>
      </c>
      <c r="K114" s="319"/>
    </row>
    <row r="115" s="1" customFormat="1" ht="15" customHeight="1">
      <c r="B115" s="330"/>
      <c r="C115" s="305" t="s">
        <v>38</v>
      </c>
      <c r="D115" s="305"/>
      <c r="E115" s="305"/>
      <c r="F115" s="328" t="s">
        <v>860</v>
      </c>
      <c r="G115" s="305"/>
      <c r="H115" s="305" t="s">
        <v>904</v>
      </c>
      <c r="I115" s="305" t="s">
        <v>895</v>
      </c>
      <c r="J115" s="305"/>
      <c r="K115" s="319"/>
    </row>
    <row r="116" s="1" customFormat="1" ht="15" customHeight="1">
      <c r="B116" s="330"/>
      <c r="C116" s="305" t="s">
        <v>48</v>
      </c>
      <c r="D116" s="305"/>
      <c r="E116" s="305"/>
      <c r="F116" s="328" t="s">
        <v>860</v>
      </c>
      <c r="G116" s="305"/>
      <c r="H116" s="305" t="s">
        <v>905</v>
      </c>
      <c r="I116" s="305" t="s">
        <v>895</v>
      </c>
      <c r="J116" s="305"/>
      <c r="K116" s="319"/>
    </row>
    <row r="117" s="1" customFormat="1" ht="15" customHeight="1">
      <c r="B117" s="330"/>
      <c r="C117" s="305" t="s">
        <v>57</v>
      </c>
      <c r="D117" s="305"/>
      <c r="E117" s="305"/>
      <c r="F117" s="328" t="s">
        <v>860</v>
      </c>
      <c r="G117" s="305"/>
      <c r="H117" s="305" t="s">
        <v>906</v>
      </c>
      <c r="I117" s="305" t="s">
        <v>907</v>
      </c>
      <c r="J117" s="305"/>
      <c r="K117" s="319"/>
    </row>
    <row r="118" s="1" customFormat="1" ht="15" customHeight="1">
      <c r="B118" s="333"/>
      <c r="C118" s="339"/>
      <c r="D118" s="339"/>
      <c r="E118" s="339"/>
      <c r="F118" s="339"/>
      <c r="G118" s="339"/>
      <c r="H118" s="339"/>
      <c r="I118" s="339"/>
      <c r="J118" s="339"/>
      <c r="K118" s="335"/>
    </row>
    <row r="119" s="1" customFormat="1" ht="18.75" customHeight="1">
      <c r="B119" s="340"/>
      <c r="C119" s="341"/>
      <c r="D119" s="341"/>
      <c r="E119" s="341"/>
      <c r="F119" s="342"/>
      <c r="G119" s="341"/>
      <c r="H119" s="341"/>
      <c r="I119" s="341"/>
      <c r="J119" s="341"/>
      <c r="K119" s="340"/>
    </row>
    <row r="120" s="1" customFormat="1" ht="18.75" customHeight="1">
      <c r="B120" s="313"/>
      <c r="C120" s="313"/>
      <c r="D120" s="313"/>
      <c r="E120" s="313"/>
      <c r="F120" s="313"/>
      <c r="G120" s="313"/>
      <c r="H120" s="313"/>
      <c r="I120" s="313"/>
      <c r="J120" s="313"/>
      <c r="K120" s="313"/>
    </row>
    <row r="121" s="1" customFormat="1" ht="7.5" customHeight="1">
      <c r="B121" s="343"/>
      <c r="C121" s="344"/>
      <c r="D121" s="344"/>
      <c r="E121" s="344"/>
      <c r="F121" s="344"/>
      <c r="G121" s="344"/>
      <c r="H121" s="344"/>
      <c r="I121" s="344"/>
      <c r="J121" s="344"/>
      <c r="K121" s="345"/>
    </row>
    <row r="122" s="1" customFormat="1" ht="45" customHeight="1">
      <c r="B122" s="346"/>
      <c r="C122" s="296" t="s">
        <v>908</v>
      </c>
      <c r="D122" s="296"/>
      <c r="E122" s="296"/>
      <c r="F122" s="296"/>
      <c r="G122" s="296"/>
      <c r="H122" s="296"/>
      <c r="I122" s="296"/>
      <c r="J122" s="296"/>
      <c r="K122" s="347"/>
    </row>
    <row r="123" s="1" customFormat="1" ht="17.25" customHeight="1">
      <c r="B123" s="348"/>
      <c r="C123" s="320" t="s">
        <v>854</v>
      </c>
      <c r="D123" s="320"/>
      <c r="E123" s="320"/>
      <c r="F123" s="320" t="s">
        <v>855</v>
      </c>
      <c r="G123" s="321"/>
      <c r="H123" s="320" t="s">
        <v>54</v>
      </c>
      <c r="I123" s="320" t="s">
        <v>57</v>
      </c>
      <c r="J123" s="320" t="s">
        <v>856</v>
      </c>
      <c r="K123" s="349"/>
    </row>
    <row r="124" s="1" customFormat="1" ht="17.25" customHeight="1">
      <c r="B124" s="348"/>
      <c r="C124" s="322" t="s">
        <v>857</v>
      </c>
      <c r="D124" s="322"/>
      <c r="E124" s="322"/>
      <c r="F124" s="323" t="s">
        <v>858</v>
      </c>
      <c r="G124" s="324"/>
      <c r="H124" s="322"/>
      <c r="I124" s="322"/>
      <c r="J124" s="322" t="s">
        <v>859</v>
      </c>
      <c r="K124" s="349"/>
    </row>
    <row r="125" s="1" customFormat="1" ht="5.25" customHeight="1">
      <c r="B125" s="350"/>
      <c r="C125" s="325"/>
      <c r="D125" s="325"/>
      <c r="E125" s="325"/>
      <c r="F125" s="325"/>
      <c r="G125" s="351"/>
      <c r="H125" s="325"/>
      <c r="I125" s="325"/>
      <c r="J125" s="325"/>
      <c r="K125" s="352"/>
    </row>
    <row r="126" s="1" customFormat="1" ht="15" customHeight="1">
      <c r="B126" s="350"/>
      <c r="C126" s="305" t="s">
        <v>863</v>
      </c>
      <c r="D126" s="327"/>
      <c r="E126" s="327"/>
      <c r="F126" s="328" t="s">
        <v>860</v>
      </c>
      <c r="G126" s="305"/>
      <c r="H126" s="305" t="s">
        <v>900</v>
      </c>
      <c r="I126" s="305" t="s">
        <v>862</v>
      </c>
      <c r="J126" s="305">
        <v>120</v>
      </c>
      <c r="K126" s="353"/>
    </row>
    <row r="127" s="1" customFormat="1" ht="15" customHeight="1">
      <c r="B127" s="350"/>
      <c r="C127" s="305" t="s">
        <v>909</v>
      </c>
      <c r="D127" s="305"/>
      <c r="E127" s="305"/>
      <c r="F127" s="328" t="s">
        <v>860</v>
      </c>
      <c r="G127" s="305"/>
      <c r="H127" s="305" t="s">
        <v>910</v>
      </c>
      <c r="I127" s="305" t="s">
        <v>862</v>
      </c>
      <c r="J127" s="305" t="s">
        <v>911</v>
      </c>
      <c r="K127" s="353"/>
    </row>
    <row r="128" s="1" customFormat="1" ht="15" customHeight="1">
      <c r="B128" s="350"/>
      <c r="C128" s="305" t="s">
        <v>808</v>
      </c>
      <c r="D128" s="305"/>
      <c r="E128" s="305"/>
      <c r="F128" s="328" t="s">
        <v>860</v>
      </c>
      <c r="G128" s="305"/>
      <c r="H128" s="305" t="s">
        <v>912</v>
      </c>
      <c r="I128" s="305" t="s">
        <v>862</v>
      </c>
      <c r="J128" s="305" t="s">
        <v>911</v>
      </c>
      <c r="K128" s="353"/>
    </row>
    <row r="129" s="1" customFormat="1" ht="15" customHeight="1">
      <c r="B129" s="350"/>
      <c r="C129" s="305" t="s">
        <v>871</v>
      </c>
      <c r="D129" s="305"/>
      <c r="E129" s="305"/>
      <c r="F129" s="328" t="s">
        <v>866</v>
      </c>
      <c r="G129" s="305"/>
      <c r="H129" s="305" t="s">
        <v>872</v>
      </c>
      <c r="I129" s="305" t="s">
        <v>862</v>
      </c>
      <c r="J129" s="305">
        <v>15</v>
      </c>
      <c r="K129" s="353"/>
    </row>
    <row r="130" s="1" customFormat="1" ht="15" customHeight="1">
      <c r="B130" s="350"/>
      <c r="C130" s="331" t="s">
        <v>873</v>
      </c>
      <c r="D130" s="331"/>
      <c r="E130" s="331"/>
      <c r="F130" s="332" t="s">
        <v>866</v>
      </c>
      <c r="G130" s="331"/>
      <c r="H130" s="331" t="s">
        <v>874</v>
      </c>
      <c r="I130" s="331" t="s">
        <v>862</v>
      </c>
      <c r="J130" s="331">
        <v>15</v>
      </c>
      <c r="K130" s="353"/>
    </row>
    <row r="131" s="1" customFormat="1" ht="15" customHeight="1">
      <c r="B131" s="350"/>
      <c r="C131" s="331" t="s">
        <v>875</v>
      </c>
      <c r="D131" s="331"/>
      <c r="E131" s="331"/>
      <c r="F131" s="332" t="s">
        <v>866</v>
      </c>
      <c r="G131" s="331"/>
      <c r="H131" s="331" t="s">
        <v>876</v>
      </c>
      <c r="I131" s="331" t="s">
        <v>862</v>
      </c>
      <c r="J131" s="331">
        <v>20</v>
      </c>
      <c r="K131" s="353"/>
    </row>
    <row r="132" s="1" customFormat="1" ht="15" customHeight="1">
      <c r="B132" s="350"/>
      <c r="C132" s="331" t="s">
        <v>877</v>
      </c>
      <c r="D132" s="331"/>
      <c r="E132" s="331"/>
      <c r="F132" s="332" t="s">
        <v>866</v>
      </c>
      <c r="G132" s="331"/>
      <c r="H132" s="331" t="s">
        <v>878</v>
      </c>
      <c r="I132" s="331" t="s">
        <v>862</v>
      </c>
      <c r="J132" s="331">
        <v>20</v>
      </c>
      <c r="K132" s="353"/>
    </row>
    <row r="133" s="1" customFormat="1" ht="15" customHeight="1">
      <c r="B133" s="350"/>
      <c r="C133" s="305" t="s">
        <v>865</v>
      </c>
      <c r="D133" s="305"/>
      <c r="E133" s="305"/>
      <c r="F133" s="328" t="s">
        <v>866</v>
      </c>
      <c r="G133" s="305"/>
      <c r="H133" s="305" t="s">
        <v>900</v>
      </c>
      <c r="I133" s="305" t="s">
        <v>862</v>
      </c>
      <c r="J133" s="305">
        <v>50</v>
      </c>
      <c r="K133" s="353"/>
    </row>
    <row r="134" s="1" customFormat="1" ht="15" customHeight="1">
      <c r="B134" s="350"/>
      <c r="C134" s="305" t="s">
        <v>879</v>
      </c>
      <c r="D134" s="305"/>
      <c r="E134" s="305"/>
      <c r="F134" s="328" t="s">
        <v>866</v>
      </c>
      <c r="G134" s="305"/>
      <c r="H134" s="305" t="s">
        <v>900</v>
      </c>
      <c r="I134" s="305" t="s">
        <v>862</v>
      </c>
      <c r="J134" s="305">
        <v>50</v>
      </c>
      <c r="K134" s="353"/>
    </row>
    <row r="135" s="1" customFormat="1" ht="15" customHeight="1">
      <c r="B135" s="350"/>
      <c r="C135" s="305" t="s">
        <v>885</v>
      </c>
      <c r="D135" s="305"/>
      <c r="E135" s="305"/>
      <c r="F135" s="328" t="s">
        <v>866</v>
      </c>
      <c r="G135" s="305"/>
      <c r="H135" s="305" t="s">
        <v>900</v>
      </c>
      <c r="I135" s="305" t="s">
        <v>862</v>
      </c>
      <c r="J135" s="305">
        <v>50</v>
      </c>
      <c r="K135" s="353"/>
    </row>
    <row r="136" s="1" customFormat="1" ht="15" customHeight="1">
      <c r="B136" s="350"/>
      <c r="C136" s="305" t="s">
        <v>887</v>
      </c>
      <c r="D136" s="305"/>
      <c r="E136" s="305"/>
      <c r="F136" s="328" t="s">
        <v>866</v>
      </c>
      <c r="G136" s="305"/>
      <c r="H136" s="305" t="s">
        <v>900</v>
      </c>
      <c r="I136" s="305" t="s">
        <v>862</v>
      </c>
      <c r="J136" s="305">
        <v>50</v>
      </c>
      <c r="K136" s="353"/>
    </row>
    <row r="137" s="1" customFormat="1" ht="15" customHeight="1">
      <c r="B137" s="350"/>
      <c r="C137" s="305" t="s">
        <v>888</v>
      </c>
      <c r="D137" s="305"/>
      <c r="E137" s="305"/>
      <c r="F137" s="328" t="s">
        <v>866</v>
      </c>
      <c r="G137" s="305"/>
      <c r="H137" s="305" t="s">
        <v>913</v>
      </c>
      <c r="I137" s="305" t="s">
        <v>862</v>
      </c>
      <c r="J137" s="305">
        <v>255</v>
      </c>
      <c r="K137" s="353"/>
    </row>
    <row r="138" s="1" customFormat="1" ht="15" customHeight="1">
      <c r="B138" s="350"/>
      <c r="C138" s="305" t="s">
        <v>890</v>
      </c>
      <c r="D138" s="305"/>
      <c r="E138" s="305"/>
      <c r="F138" s="328" t="s">
        <v>860</v>
      </c>
      <c r="G138" s="305"/>
      <c r="H138" s="305" t="s">
        <v>914</v>
      </c>
      <c r="I138" s="305" t="s">
        <v>892</v>
      </c>
      <c r="J138" s="305"/>
      <c r="K138" s="353"/>
    </row>
    <row r="139" s="1" customFormat="1" ht="15" customHeight="1">
      <c r="B139" s="350"/>
      <c r="C139" s="305" t="s">
        <v>893</v>
      </c>
      <c r="D139" s="305"/>
      <c r="E139" s="305"/>
      <c r="F139" s="328" t="s">
        <v>860</v>
      </c>
      <c r="G139" s="305"/>
      <c r="H139" s="305" t="s">
        <v>915</v>
      </c>
      <c r="I139" s="305" t="s">
        <v>895</v>
      </c>
      <c r="J139" s="305"/>
      <c r="K139" s="353"/>
    </row>
    <row r="140" s="1" customFormat="1" ht="15" customHeight="1">
      <c r="B140" s="350"/>
      <c r="C140" s="305" t="s">
        <v>896</v>
      </c>
      <c r="D140" s="305"/>
      <c r="E140" s="305"/>
      <c r="F140" s="328" t="s">
        <v>860</v>
      </c>
      <c r="G140" s="305"/>
      <c r="H140" s="305" t="s">
        <v>896</v>
      </c>
      <c r="I140" s="305" t="s">
        <v>895</v>
      </c>
      <c r="J140" s="305"/>
      <c r="K140" s="353"/>
    </row>
    <row r="141" s="1" customFormat="1" ht="15" customHeight="1">
      <c r="B141" s="350"/>
      <c r="C141" s="305" t="s">
        <v>38</v>
      </c>
      <c r="D141" s="305"/>
      <c r="E141" s="305"/>
      <c r="F141" s="328" t="s">
        <v>860</v>
      </c>
      <c r="G141" s="305"/>
      <c r="H141" s="305" t="s">
        <v>916</v>
      </c>
      <c r="I141" s="305" t="s">
        <v>895</v>
      </c>
      <c r="J141" s="305"/>
      <c r="K141" s="353"/>
    </row>
    <row r="142" s="1" customFormat="1" ht="15" customHeight="1">
      <c r="B142" s="350"/>
      <c r="C142" s="305" t="s">
        <v>917</v>
      </c>
      <c r="D142" s="305"/>
      <c r="E142" s="305"/>
      <c r="F142" s="328" t="s">
        <v>860</v>
      </c>
      <c r="G142" s="305"/>
      <c r="H142" s="305" t="s">
        <v>918</v>
      </c>
      <c r="I142" s="305" t="s">
        <v>895</v>
      </c>
      <c r="J142" s="305"/>
      <c r="K142" s="353"/>
    </row>
    <row r="143" s="1" customFormat="1" ht="15" customHeight="1">
      <c r="B143" s="354"/>
      <c r="C143" s="355"/>
      <c r="D143" s="355"/>
      <c r="E143" s="355"/>
      <c r="F143" s="355"/>
      <c r="G143" s="355"/>
      <c r="H143" s="355"/>
      <c r="I143" s="355"/>
      <c r="J143" s="355"/>
      <c r="K143" s="356"/>
    </row>
    <row r="144" s="1" customFormat="1" ht="18.75" customHeight="1">
      <c r="B144" s="341"/>
      <c r="C144" s="341"/>
      <c r="D144" s="341"/>
      <c r="E144" s="341"/>
      <c r="F144" s="342"/>
      <c r="G144" s="341"/>
      <c r="H144" s="341"/>
      <c r="I144" s="341"/>
      <c r="J144" s="341"/>
      <c r="K144" s="341"/>
    </row>
    <row r="145" s="1" customFormat="1" ht="18.75" customHeight="1">
      <c r="B145" s="313"/>
      <c r="C145" s="313"/>
      <c r="D145" s="313"/>
      <c r="E145" s="313"/>
      <c r="F145" s="313"/>
      <c r="G145" s="313"/>
      <c r="H145" s="313"/>
      <c r="I145" s="313"/>
      <c r="J145" s="313"/>
      <c r="K145" s="313"/>
    </row>
    <row r="146" s="1" customFormat="1" ht="7.5" customHeight="1">
      <c r="B146" s="314"/>
      <c r="C146" s="315"/>
      <c r="D146" s="315"/>
      <c r="E146" s="315"/>
      <c r="F146" s="315"/>
      <c r="G146" s="315"/>
      <c r="H146" s="315"/>
      <c r="I146" s="315"/>
      <c r="J146" s="315"/>
      <c r="K146" s="316"/>
    </row>
    <row r="147" s="1" customFormat="1" ht="45" customHeight="1">
      <c r="B147" s="317"/>
      <c r="C147" s="318" t="s">
        <v>919</v>
      </c>
      <c r="D147" s="318"/>
      <c r="E147" s="318"/>
      <c r="F147" s="318"/>
      <c r="G147" s="318"/>
      <c r="H147" s="318"/>
      <c r="I147" s="318"/>
      <c r="J147" s="318"/>
      <c r="K147" s="319"/>
    </row>
    <row r="148" s="1" customFormat="1" ht="17.25" customHeight="1">
      <c r="B148" s="317"/>
      <c r="C148" s="320" t="s">
        <v>854</v>
      </c>
      <c r="D148" s="320"/>
      <c r="E148" s="320"/>
      <c r="F148" s="320" t="s">
        <v>855</v>
      </c>
      <c r="G148" s="321"/>
      <c r="H148" s="320" t="s">
        <v>54</v>
      </c>
      <c r="I148" s="320" t="s">
        <v>57</v>
      </c>
      <c r="J148" s="320" t="s">
        <v>856</v>
      </c>
      <c r="K148" s="319"/>
    </row>
    <row r="149" s="1" customFormat="1" ht="17.25" customHeight="1">
      <c r="B149" s="317"/>
      <c r="C149" s="322" t="s">
        <v>857</v>
      </c>
      <c r="D149" s="322"/>
      <c r="E149" s="322"/>
      <c r="F149" s="323" t="s">
        <v>858</v>
      </c>
      <c r="G149" s="324"/>
      <c r="H149" s="322"/>
      <c r="I149" s="322"/>
      <c r="J149" s="322" t="s">
        <v>859</v>
      </c>
      <c r="K149" s="319"/>
    </row>
    <row r="150" s="1" customFormat="1" ht="5.25" customHeight="1">
      <c r="B150" s="330"/>
      <c r="C150" s="325"/>
      <c r="D150" s="325"/>
      <c r="E150" s="325"/>
      <c r="F150" s="325"/>
      <c r="G150" s="326"/>
      <c r="H150" s="325"/>
      <c r="I150" s="325"/>
      <c r="J150" s="325"/>
      <c r="K150" s="353"/>
    </row>
    <row r="151" s="1" customFormat="1" ht="15" customHeight="1">
      <c r="B151" s="330"/>
      <c r="C151" s="357" t="s">
        <v>863</v>
      </c>
      <c r="D151" s="305"/>
      <c r="E151" s="305"/>
      <c r="F151" s="358" t="s">
        <v>860</v>
      </c>
      <c r="G151" s="305"/>
      <c r="H151" s="357" t="s">
        <v>900</v>
      </c>
      <c r="I151" s="357" t="s">
        <v>862</v>
      </c>
      <c r="J151" s="357">
        <v>120</v>
      </c>
      <c r="K151" s="353"/>
    </row>
    <row r="152" s="1" customFormat="1" ht="15" customHeight="1">
      <c r="B152" s="330"/>
      <c r="C152" s="357" t="s">
        <v>909</v>
      </c>
      <c r="D152" s="305"/>
      <c r="E152" s="305"/>
      <c r="F152" s="358" t="s">
        <v>860</v>
      </c>
      <c r="G152" s="305"/>
      <c r="H152" s="357" t="s">
        <v>920</v>
      </c>
      <c r="I152" s="357" t="s">
        <v>862</v>
      </c>
      <c r="J152" s="357" t="s">
        <v>911</v>
      </c>
      <c r="K152" s="353"/>
    </row>
    <row r="153" s="1" customFormat="1" ht="15" customHeight="1">
      <c r="B153" s="330"/>
      <c r="C153" s="357" t="s">
        <v>808</v>
      </c>
      <c r="D153" s="305"/>
      <c r="E153" s="305"/>
      <c r="F153" s="358" t="s">
        <v>860</v>
      </c>
      <c r="G153" s="305"/>
      <c r="H153" s="357" t="s">
        <v>921</v>
      </c>
      <c r="I153" s="357" t="s">
        <v>862</v>
      </c>
      <c r="J153" s="357" t="s">
        <v>911</v>
      </c>
      <c r="K153" s="353"/>
    </row>
    <row r="154" s="1" customFormat="1" ht="15" customHeight="1">
      <c r="B154" s="330"/>
      <c r="C154" s="357" t="s">
        <v>865</v>
      </c>
      <c r="D154" s="305"/>
      <c r="E154" s="305"/>
      <c r="F154" s="358" t="s">
        <v>866</v>
      </c>
      <c r="G154" s="305"/>
      <c r="H154" s="357" t="s">
        <v>900</v>
      </c>
      <c r="I154" s="357" t="s">
        <v>862</v>
      </c>
      <c r="J154" s="357">
        <v>50</v>
      </c>
      <c r="K154" s="353"/>
    </row>
    <row r="155" s="1" customFormat="1" ht="15" customHeight="1">
      <c r="B155" s="330"/>
      <c r="C155" s="357" t="s">
        <v>868</v>
      </c>
      <c r="D155" s="305"/>
      <c r="E155" s="305"/>
      <c r="F155" s="358" t="s">
        <v>860</v>
      </c>
      <c r="G155" s="305"/>
      <c r="H155" s="357" t="s">
        <v>900</v>
      </c>
      <c r="I155" s="357" t="s">
        <v>870</v>
      </c>
      <c r="J155" s="357"/>
      <c r="K155" s="353"/>
    </row>
    <row r="156" s="1" customFormat="1" ht="15" customHeight="1">
      <c r="B156" s="330"/>
      <c r="C156" s="357" t="s">
        <v>879</v>
      </c>
      <c r="D156" s="305"/>
      <c r="E156" s="305"/>
      <c r="F156" s="358" t="s">
        <v>866</v>
      </c>
      <c r="G156" s="305"/>
      <c r="H156" s="357" t="s">
        <v>900</v>
      </c>
      <c r="I156" s="357" t="s">
        <v>862</v>
      </c>
      <c r="J156" s="357">
        <v>50</v>
      </c>
      <c r="K156" s="353"/>
    </row>
    <row r="157" s="1" customFormat="1" ht="15" customHeight="1">
      <c r="B157" s="330"/>
      <c r="C157" s="357" t="s">
        <v>887</v>
      </c>
      <c r="D157" s="305"/>
      <c r="E157" s="305"/>
      <c r="F157" s="358" t="s">
        <v>866</v>
      </c>
      <c r="G157" s="305"/>
      <c r="H157" s="357" t="s">
        <v>900</v>
      </c>
      <c r="I157" s="357" t="s">
        <v>862</v>
      </c>
      <c r="J157" s="357">
        <v>50</v>
      </c>
      <c r="K157" s="353"/>
    </row>
    <row r="158" s="1" customFormat="1" ht="15" customHeight="1">
      <c r="B158" s="330"/>
      <c r="C158" s="357" t="s">
        <v>885</v>
      </c>
      <c r="D158" s="305"/>
      <c r="E158" s="305"/>
      <c r="F158" s="358" t="s">
        <v>866</v>
      </c>
      <c r="G158" s="305"/>
      <c r="H158" s="357" t="s">
        <v>900</v>
      </c>
      <c r="I158" s="357" t="s">
        <v>862</v>
      </c>
      <c r="J158" s="357">
        <v>50</v>
      </c>
      <c r="K158" s="353"/>
    </row>
    <row r="159" s="1" customFormat="1" ht="15" customHeight="1">
      <c r="B159" s="330"/>
      <c r="C159" s="357" t="s">
        <v>113</v>
      </c>
      <c r="D159" s="305"/>
      <c r="E159" s="305"/>
      <c r="F159" s="358" t="s">
        <v>860</v>
      </c>
      <c r="G159" s="305"/>
      <c r="H159" s="357" t="s">
        <v>922</v>
      </c>
      <c r="I159" s="357" t="s">
        <v>862</v>
      </c>
      <c r="J159" s="357" t="s">
        <v>923</v>
      </c>
      <c r="K159" s="353"/>
    </row>
    <row r="160" s="1" customFormat="1" ht="15" customHeight="1">
      <c r="B160" s="330"/>
      <c r="C160" s="357" t="s">
        <v>924</v>
      </c>
      <c r="D160" s="305"/>
      <c r="E160" s="305"/>
      <c r="F160" s="358" t="s">
        <v>860</v>
      </c>
      <c r="G160" s="305"/>
      <c r="H160" s="357" t="s">
        <v>925</v>
      </c>
      <c r="I160" s="357" t="s">
        <v>895</v>
      </c>
      <c r="J160" s="357"/>
      <c r="K160" s="353"/>
    </row>
    <row r="161" s="1" customFormat="1" ht="15" customHeight="1">
      <c r="B161" s="359"/>
      <c r="C161" s="339"/>
      <c r="D161" s="339"/>
      <c r="E161" s="339"/>
      <c r="F161" s="339"/>
      <c r="G161" s="339"/>
      <c r="H161" s="339"/>
      <c r="I161" s="339"/>
      <c r="J161" s="339"/>
      <c r="K161" s="360"/>
    </row>
    <row r="162" s="1" customFormat="1" ht="18.75" customHeight="1">
      <c r="B162" s="341"/>
      <c r="C162" s="351"/>
      <c r="D162" s="351"/>
      <c r="E162" s="351"/>
      <c r="F162" s="361"/>
      <c r="G162" s="351"/>
      <c r="H162" s="351"/>
      <c r="I162" s="351"/>
      <c r="J162" s="351"/>
      <c r="K162" s="341"/>
    </row>
    <row r="163" s="1" customFormat="1" ht="18.75" customHeight="1">
      <c r="B163" s="313"/>
      <c r="C163" s="313"/>
      <c r="D163" s="313"/>
      <c r="E163" s="313"/>
      <c r="F163" s="313"/>
      <c r="G163" s="313"/>
      <c r="H163" s="313"/>
      <c r="I163" s="313"/>
      <c r="J163" s="313"/>
      <c r="K163" s="313"/>
    </row>
    <row r="164" s="1" customFormat="1" ht="7.5" customHeight="1">
      <c r="B164" s="292"/>
      <c r="C164" s="293"/>
      <c r="D164" s="293"/>
      <c r="E164" s="293"/>
      <c r="F164" s="293"/>
      <c r="G164" s="293"/>
      <c r="H164" s="293"/>
      <c r="I164" s="293"/>
      <c r="J164" s="293"/>
      <c r="K164" s="294"/>
    </row>
    <row r="165" s="1" customFormat="1" ht="45" customHeight="1">
      <c r="B165" s="295"/>
      <c r="C165" s="296" t="s">
        <v>926</v>
      </c>
      <c r="D165" s="296"/>
      <c r="E165" s="296"/>
      <c r="F165" s="296"/>
      <c r="G165" s="296"/>
      <c r="H165" s="296"/>
      <c r="I165" s="296"/>
      <c r="J165" s="296"/>
      <c r="K165" s="297"/>
    </row>
    <row r="166" s="1" customFormat="1" ht="17.25" customHeight="1">
      <c r="B166" s="295"/>
      <c r="C166" s="320" t="s">
        <v>854</v>
      </c>
      <c r="D166" s="320"/>
      <c r="E166" s="320"/>
      <c r="F166" s="320" t="s">
        <v>855</v>
      </c>
      <c r="G166" s="362"/>
      <c r="H166" s="363" t="s">
        <v>54</v>
      </c>
      <c r="I166" s="363" t="s">
        <v>57</v>
      </c>
      <c r="J166" s="320" t="s">
        <v>856</v>
      </c>
      <c r="K166" s="297"/>
    </row>
    <row r="167" s="1" customFormat="1" ht="17.25" customHeight="1">
      <c r="B167" s="298"/>
      <c r="C167" s="322" t="s">
        <v>857</v>
      </c>
      <c r="D167" s="322"/>
      <c r="E167" s="322"/>
      <c r="F167" s="323" t="s">
        <v>858</v>
      </c>
      <c r="G167" s="364"/>
      <c r="H167" s="365"/>
      <c r="I167" s="365"/>
      <c r="J167" s="322" t="s">
        <v>859</v>
      </c>
      <c r="K167" s="300"/>
    </row>
    <row r="168" s="1" customFormat="1" ht="5.25" customHeight="1">
      <c r="B168" s="330"/>
      <c r="C168" s="325"/>
      <c r="D168" s="325"/>
      <c r="E168" s="325"/>
      <c r="F168" s="325"/>
      <c r="G168" s="326"/>
      <c r="H168" s="325"/>
      <c r="I168" s="325"/>
      <c r="J168" s="325"/>
      <c r="K168" s="353"/>
    </row>
    <row r="169" s="1" customFormat="1" ht="15" customHeight="1">
      <c r="B169" s="330"/>
      <c r="C169" s="305" t="s">
        <v>863</v>
      </c>
      <c r="D169" s="305"/>
      <c r="E169" s="305"/>
      <c r="F169" s="328" t="s">
        <v>860</v>
      </c>
      <c r="G169" s="305"/>
      <c r="H169" s="305" t="s">
        <v>900</v>
      </c>
      <c r="I169" s="305" t="s">
        <v>862</v>
      </c>
      <c r="J169" s="305">
        <v>120</v>
      </c>
      <c r="K169" s="353"/>
    </row>
    <row r="170" s="1" customFormat="1" ht="15" customHeight="1">
      <c r="B170" s="330"/>
      <c r="C170" s="305" t="s">
        <v>909</v>
      </c>
      <c r="D170" s="305"/>
      <c r="E170" s="305"/>
      <c r="F170" s="328" t="s">
        <v>860</v>
      </c>
      <c r="G170" s="305"/>
      <c r="H170" s="305" t="s">
        <v>910</v>
      </c>
      <c r="I170" s="305" t="s">
        <v>862</v>
      </c>
      <c r="J170" s="305" t="s">
        <v>911</v>
      </c>
      <c r="K170" s="353"/>
    </row>
    <row r="171" s="1" customFormat="1" ht="15" customHeight="1">
      <c r="B171" s="330"/>
      <c r="C171" s="305" t="s">
        <v>808</v>
      </c>
      <c r="D171" s="305"/>
      <c r="E171" s="305"/>
      <c r="F171" s="328" t="s">
        <v>860</v>
      </c>
      <c r="G171" s="305"/>
      <c r="H171" s="305" t="s">
        <v>927</v>
      </c>
      <c r="I171" s="305" t="s">
        <v>862</v>
      </c>
      <c r="J171" s="305" t="s">
        <v>911</v>
      </c>
      <c r="K171" s="353"/>
    </row>
    <row r="172" s="1" customFormat="1" ht="15" customHeight="1">
      <c r="B172" s="330"/>
      <c r="C172" s="305" t="s">
        <v>865</v>
      </c>
      <c r="D172" s="305"/>
      <c r="E172" s="305"/>
      <c r="F172" s="328" t="s">
        <v>866</v>
      </c>
      <c r="G172" s="305"/>
      <c r="H172" s="305" t="s">
        <v>927</v>
      </c>
      <c r="I172" s="305" t="s">
        <v>862</v>
      </c>
      <c r="J172" s="305">
        <v>50</v>
      </c>
      <c r="K172" s="353"/>
    </row>
    <row r="173" s="1" customFormat="1" ht="15" customHeight="1">
      <c r="B173" s="330"/>
      <c r="C173" s="305" t="s">
        <v>868</v>
      </c>
      <c r="D173" s="305"/>
      <c r="E173" s="305"/>
      <c r="F173" s="328" t="s">
        <v>860</v>
      </c>
      <c r="G173" s="305"/>
      <c r="H173" s="305" t="s">
        <v>927</v>
      </c>
      <c r="I173" s="305" t="s">
        <v>870</v>
      </c>
      <c r="J173" s="305"/>
      <c r="K173" s="353"/>
    </row>
    <row r="174" s="1" customFormat="1" ht="15" customHeight="1">
      <c r="B174" s="330"/>
      <c r="C174" s="305" t="s">
        <v>879</v>
      </c>
      <c r="D174" s="305"/>
      <c r="E174" s="305"/>
      <c r="F174" s="328" t="s">
        <v>866</v>
      </c>
      <c r="G174" s="305"/>
      <c r="H174" s="305" t="s">
        <v>927</v>
      </c>
      <c r="I174" s="305" t="s">
        <v>862</v>
      </c>
      <c r="J174" s="305">
        <v>50</v>
      </c>
      <c r="K174" s="353"/>
    </row>
    <row r="175" s="1" customFormat="1" ht="15" customHeight="1">
      <c r="B175" s="330"/>
      <c r="C175" s="305" t="s">
        <v>887</v>
      </c>
      <c r="D175" s="305"/>
      <c r="E175" s="305"/>
      <c r="F175" s="328" t="s">
        <v>866</v>
      </c>
      <c r="G175" s="305"/>
      <c r="H175" s="305" t="s">
        <v>927</v>
      </c>
      <c r="I175" s="305" t="s">
        <v>862</v>
      </c>
      <c r="J175" s="305">
        <v>50</v>
      </c>
      <c r="K175" s="353"/>
    </row>
    <row r="176" s="1" customFormat="1" ht="15" customHeight="1">
      <c r="B176" s="330"/>
      <c r="C176" s="305" t="s">
        <v>885</v>
      </c>
      <c r="D176" s="305"/>
      <c r="E176" s="305"/>
      <c r="F176" s="328" t="s">
        <v>866</v>
      </c>
      <c r="G176" s="305"/>
      <c r="H176" s="305" t="s">
        <v>927</v>
      </c>
      <c r="I176" s="305" t="s">
        <v>862</v>
      </c>
      <c r="J176" s="305">
        <v>50</v>
      </c>
      <c r="K176" s="353"/>
    </row>
    <row r="177" s="1" customFormat="1" ht="15" customHeight="1">
      <c r="B177" s="330"/>
      <c r="C177" s="305" t="s">
        <v>132</v>
      </c>
      <c r="D177" s="305"/>
      <c r="E177" s="305"/>
      <c r="F177" s="328" t="s">
        <v>860</v>
      </c>
      <c r="G177" s="305"/>
      <c r="H177" s="305" t="s">
        <v>928</v>
      </c>
      <c r="I177" s="305" t="s">
        <v>929</v>
      </c>
      <c r="J177" s="305"/>
      <c r="K177" s="353"/>
    </row>
    <row r="178" s="1" customFormat="1" ht="15" customHeight="1">
      <c r="B178" s="330"/>
      <c r="C178" s="305" t="s">
        <v>57</v>
      </c>
      <c r="D178" s="305"/>
      <c r="E178" s="305"/>
      <c r="F178" s="328" t="s">
        <v>860</v>
      </c>
      <c r="G178" s="305"/>
      <c r="H178" s="305" t="s">
        <v>930</v>
      </c>
      <c r="I178" s="305" t="s">
        <v>931</v>
      </c>
      <c r="J178" s="305">
        <v>1</v>
      </c>
      <c r="K178" s="353"/>
    </row>
    <row r="179" s="1" customFormat="1" ht="15" customHeight="1">
      <c r="B179" s="330"/>
      <c r="C179" s="305" t="s">
        <v>53</v>
      </c>
      <c r="D179" s="305"/>
      <c r="E179" s="305"/>
      <c r="F179" s="328" t="s">
        <v>860</v>
      </c>
      <c r="G179" s="305"/>
      <c r="H179" s="305" t="s">
        <v>932</v>
      </c>
      <c r="I179" s="305" t="s">
        <v>862</v>
      </c>
      <c r="J179" s="305">
        <v>20</v>
      </c>
      <c r="K179" s="353"/>
    </row>
    <row r="180" s="1" customFormat="1" ht="15" customHeight="1">
      <c r="B180" s="330"/>
      <c r="C180" s="305" t="s">
        <v>54</v>
      </c>
      <c r="D180" s="305"/>
      <c r="E180" s="305"/>
      <c r="F180" s="328" t="s">
        <v>860</v>
      </c>
      <c r="G180" s="305"/>
      <c r="H180" s="305" t="s">
        <v>933</v>
      </c>
      <c r="I180" s="305" t="s">
        <v>862</v>
      </c>
      <c r="J180" s="305">
        <v>255</v>
      </c>
      <c r="K180" s="353"/>
    </row>
    <row r="181" s="1" customFormat="1" ht="15" customHeight="1">
      <c r="B181" s="330"/>
      <c r="C181" s="305" t="s">
        <v>133</v>
      </c>
      <c r="D181" s="305"/>
      <c r="E181" s="305"/>
      <c r="F181" s="328" t="s">
        <v>860</v>
      </c>
      <c r="G181" s="305"/>
      <c r="H181" s="305" t="s">
        <v>824</v>
      </c>
      <c r="I181" s="305" t="s">
        <v>862</v>
      </c>
      <c r="J181" s="305">
        <v>10</v>
      </c>
      <c r="K181" s="353"/>
    </row>
    <row r="182" s="1" customFormat="1" ht="15" customHeight="1">
      <c r="B182" s="330"/>
      <c r="C182" s="305" t="s">
        <v>134</v>
      </c>
      <c r="D182" s="305"/>
      <c r="E182" s="305"/>
      <c r="F182" s="328" t="s">
        <v>860</v>
      </c>
      <c r="G182" s="305"/>
      <c r="H182" s="305" t="s">
        <v>934</v>
      </c>
      <c r="I182" s="305" t="s">
        <v>895</v>
      </c>
      <c r="J182" s="305"/>
      <c r="K182" s="353"/>
    </row>
    <row r="183" s="1" customFormat="1" ht="15" customHeight="1">
      <c r="B183" s="330"/>
      <c r="C183" s="305" t="s">
        <v>935</v>
      </c>
      <c r="D183" s="305"/>
      <c r="E183" s="305"/>
      <c r="F183" s="328" t="s">
        <v>860</v>
      </c>
      <c r="G183" s="305"/>
      <c r="H183" s="305" t="s">
        <v>936</v>
      </c>
      <c r="I183" s="305" t="s">
        <v>895</v>
      </c>
      <c r="J183" s="305"/>
      <c r="K183" s="353"/>
    </row>
    <row r="184" s="1" customFormat="1" ht="15" customHeight="1">
      <c r="B184" s="330"/>
      <c r="C184" s="305" t="s">
        <v>924</v>
      </c>
      <c r="D184" s="305"/>
      <c r="E184" s="305"/>
      <c r="F184" s="328" t="s">
        <v>860</v>
      </c>
      <c r="G184" s="305"/>
      <c r="H184" s="305" t="s">
        <v>937</v>
      </c>
      <c r="I184" s="305" t="s">
        <v>895</v>
      </c>
      <c r="J184" s="305"/>
      <c r="K184" s="353"/>
    </row>
    <row r="185" s="1" customFormat="1" ht="15" customHeight="1">
      <c r="B185" s="330"/>
      <c r="C185" s="305" t="s">
        <v>136</v>
      </c>
      <c r="D185" s="305"/>
      <c r="E185" s="305"/>
      <c r="F185" s="328" t="s">
        <v>866</v>
      </c>
      <c r="G185" s="305"/>
      <c r="H185" s="305" t="s">
        <v>938</v>
      </c>
      <c r="I185" s="305" t="s">
        <v>862</v>
      </c>
      <c r="J185" s="305">
        <v>50</v>
      </c>
      <c r="K185" s="353"/>
    </row>
    <row r="186" s="1" customFormat="1" ht="15" customHeight="1">
      <c r="B186" s="330"/>
      <c r="C186" s="305" t="s">
        <v>939</v>
      </c>
      <c r="D186" s="305"/>
      <c r="E186" s="305"/>
      <c r="F186" s="328" t="s">
        <v>866</v>
      </c>
      <c r="G186" s="305"/>
      <c r="H186" s="305" t="s">
        <v>940</v>
      </c>
      <c r="I186" s="305" t="s">
        <v>941</v>
      </c>
      <c r="J186" s="305"/>
      <c r="K186" s="353"/>
    </row>
    <row r="187" s="1" customFormat="1" ht="15" customHeight="1">
      <c r="B187" s="330"/>
      <c r="C187" s="305" t="s">
        <v>942</v>
      </c>
      <c r="D187" s="305"/>
      <c r="E187" s="305"/>
      <c r="F187" s="328" t="s">
        <v>866</v>
      </c>
      <c r="G187" s="305"/>
      <c r="H187" s="305" t="s">
        <v>943</v>
      </c>
      <c r="I187" s="305" t="s">
        <v>941</v>
      </c>
      <c r="J187" s="305"/>
      <c r="K187" s="353"/>
    </row>
    <row r="188" s="1" customFormat="1" ht="15" customHeight="1">
      <c r="B188" s="330"/>
      <c r="C188" s="305" t="s">
        <v>944</v>
      </c>
      <c r="D188" s="305"/>
      <c r="E188" s="305"/>
      <c r="F188" s="328" t="s">
        <v>866</v>
      </c>
      <c r="G188" s="305"/>
      <c r="H188" s="305" t="s">
        <v>945</v>
      </c>
      <c r="I188" s="305" t="s">
        <v>941</v>
      </c>
      <c r="J188" s="305"/>
      <c r="K188" s="353"/>
    </row>
    <row r="189" s="1" customFormat="1" ht="15" customHeight="1">
      <c r="B189" s="330"/>
      <c r="C189" s="366" t="s">
        <v>946</v>
      </c>
      <c r="D189" s="305"/>
      <c r="E189" s="305"/>
      <c r="F189" s="328" t="s">
        <v>866</v>
      </c>
      <c r="G189" s="305"/>
      <c r="H189" s="305" t="s">
        <v>947</v>
      </c>
      <c r="I189" s="305" t="s">
        <v>948</v>
      </c>
      <c r="J189" s="367" t="s">
        <v>949</v>
      </c>
      <c r="K189" s="353"/>
    </row>
    <row r="190" s="1" customFormat="1" ht="15" customHeight="1">
      <c r="B190" s="330"/>
      <c r="C190" s="366" t="s">
        <v>42</v>
      </c>
      <c r="D190" s="305"/>
      <c r="E190" s="305"/>
      <c r="F190" s="328" t="s">
        <v>860</v>
      </c>
      <c r="G190" s="305"/>
      <c r="H190" s="302" t="s">
        <v>950</v>
      </c>
      <c r="I190" s="305" t="s">
        <v>951</v>
      </c>
      <c r="J190" s="305"/>
      <c r="K190" s="353"/>
    </row>
    <row r="191" s="1" customFormat="1" ht="15" customHeight="1">
      <c r="B191" s="330"/>
      <c r="C191" s="366" t="s">
        <v>952</v>
      </c>
      <c r="D191" s="305"/>
      <c r="E191" s="305"/>
      <c r="F191" s="328" t="s">
        <v>860</v>
      </c>
      <c r="G191" s="305"/>
      <c r="H191" s="305" t="s">
        <v>953</v>
      </c>
      <c r="I191" s="305" t="s">
        <v>895</v>
      </c>
      <c r="J191" s="305"/>
      <c r="K191" s="353"/>
    </row>
    <row r="192" s="1" customFormat="1" ht="15" customHeight="1">
      <c r="B192" s="330"/>
      <c r="C192" s="366" t="s">
        <v>954</v>
      </c>
      <c r="D192" s="305"/>
      <c r="E192" s="305"/>
      <c r="F192" s="328" t="s">
        <v>860</v>
      </c>
      <c r="G192" s="305"/>
      <c r="H192" s="305" t="s">
        <v>955</v>
      </c>
      <c r="I192" s="305" t="s">
        <v>895</v>
      </c>
      <c r="J192" s="305"/>
      <c r="K192" s="353"/>
    </row>
    <row r="193" s="1" customFormat="1" ht="15" customHeight="1">
      <c r="B193" s="330"/>
      <c r="C193" s="366" t="s">
        <v>956</v>
      </c>
      <c r="D193" s="305"/>
      <c r="E193" s="305"/>
      <c r="F193" s="328" t="s">
        <v>866</v>
      </c>
      <c r="G193" s="305"/>
      <c r="H193" s="305" t="s">
        <v>957</v>
      </c>
      <c r="I193" s="305" t="s">
        <v>895</v>
      </c>
      <c r="J193" s="305"/>
      <c r="K193" s="353"/>
    </row>
    <row r="194" s="1" customFormat="1" ht="15" customHeight="1">
      <c r="B194" s="359"/>
      <c r="C194" s="368"/>
      <c r="D194" s="339"/>
      <c r="E194" s="339"/>
      <c r="F194" s="339"/>
      <c r="G194" s="339"/>
      <c r="H194" s="339"/>
      <c r="I194" s="339"/>
      <c r="J194" s="339"/>
      <c r="K194" s="360"/>
    </row>
    <row r="195" s="1" customFormat="1" ht="18.75" customHeight="1">
      <c r="B195" s="341"/>
      <c r="C195" s="351"/>
      <c r="D195" s="351"/>
      <c r="E195" s="351"/>
      <c r="F195" s="361"/>
      <c r="G195" s="351"/>
      <c r="H195" s="351"/>
      <c r="I195" s="351"/>
      <c r="J195" s="351"/>
      <c r="K195" s="341"/>
    </row>
    <row r="196" s="1" customFormat="1" ht="18.75" customHeight="1">
      <c r="B196" s="341"/>
      <c r="C196" s="351"/>
      <c r="D196" s="351"/>
      <c r="E196" s="351"/>
      <c r="F196" s="361"/>
      <c r="G196" s="351"/>
      <c r="H196" s="351"/>
      <c r="I196" s="351"/>
      <c r="J196" s="351"/>
      <c r="K196" s="341"/>
    </row>
    <row r="197" s="1" customFormat="1" ht="18.75" customHeight="1">
      <c r="B197" s="313"/>
      <c r="C197" s="313"/>
      <c r="D197" s="313"/>
      <c r="E197" s="313"/>
      <c r="F197" s="313"/>
      <c r="G197" s="313"/>
      <c r="H197" s="313"/>
      <c r="I197" s="313"/>
      <c r="J197" s="313"/>
      <c r="K197" s="313"/>
    </row>
    <row r="198" s="1" customFormat="1" ht="13.5">
      <c r="B198" s="292"/>
      <c r="C198" s="293"/>
      <c r="D198" s="293"/>
      <c r="E198" s="293"/>
      <c r="F198" s="293"/>
      <c r="G198" s="293"/>
      <c r="H198" s="293"/>
      <c r="I198" s="293"/>
      <c r="J198" s="293"/>
      <c r="K198" s="294"/>
    </row>
    <row r="199" s="1" customFormat="1" ht="21">
      <c r="B199" s="295"/>
      <c r="C199" s="296" t="s">
        <v>958</v>
      </c>
      <c r="D199" s="296"/>
      <c r="E199" s="296"/>
      <c r="F199" s="296"/>
      <c r="G199" s="296"/>
      <c r="H199" s="296"/>
      <c r="I199" s="296"/>
      <c r="J199" s="296"/>
      <c r="K199" s="297"/>
    </row>
    <row r="200" s="1" customFormat="1" ht="25.5" customHeight="1">
      <c r="B200" s="295"/>
      <c r="C200" s="369" t="s">
        <v>959</v>
      </c>
      <c r="D200" s="369"/>
      <c r="E200" s="369"/>
      <c r="F200" s="369" t="s">
        <v>960</v>
      </c>
      <c r="G200" s="370"/>
      <c r="H200" s="369" t="s">
        <v>961</v>
      </c>
      <c r="I200" s="369"/>
      <c r="J200" s="369"/>
      <c r="K200" s="297"/>
    </row>
    <row r="201" s="1" customFormat="1" ht="5.25" customHeight="1">
      <c r="B201" s="330"/>
      <c r="C201" s="325"/>
      <c r="D201" s="325"/>
      <c r="E201" s="325"/>
      <c r="F201" s="325"/>
      <c r="G201" s="351"/>
      <c r="H201" s="325"/>
      <c r="I201" s="325"/>
      <c r="J201" s="325"/>
      <c r="K201" s="353"/>
    </row>
    <row r="202" s="1" customFormat="1" ht="15" customHeight="1">
      <c r="B202" s="330"/>
      <c r="C202" s="305" t="s">
        <v>951</v>
      </c>
      <c r="D202" s="305"/>
      <c r="E202" s="305"/>
      <c r="F202" s="328" t="s">
        <v>43</v>
      </c>
      <c r="G202" s="305"/>
      <c r="H202" s="305" t="s">
        <v>962</v>
      </c>
      <c r="I202" s="305"/>
      <c r="J202" s="305"/>
      <c r="K202" s="353"/>
    </row>
    <row r="203" s="1" customFormat="1" ht="15" customHeight="1">
      <c r="B203" s="330"/>
      <c r="C203" s="305"/>
      <c r="D203" s="305"/>
      <c r="E203" s="305"/>
      <c r="F203" s="328" t="s">
        <v>44</v>
      </c>
      <c r="G203" s="305"/>
      <c r="H203" s="305" t="s">
        <v>963</v>
      </c>
      <c r="I203" s="305"/>
      <c r="J203" s="305"/>
      <c r="K203" s="353"/>
    </row>
    <row r="204" s="1" customFormat="1" ht="15" customHeight="1">
      <c r="B204" s="330"/>
      <c r="C204" s="305"/>
      <c r="D204" s="305"/>
      <c r="E204" s="305"/>
      <c r="F204" s="328" t="s">
        <v>47</v>
      </c>
      <c r="G204" s="305"/>
      <c r="H204" s="305" t="s">
        <v>964</v>
      </c>
      <c r="I204" s="305"/>
      <c r="J204" s="305"/>
      <c r="K204" s="353"/>
    </row>
    <row r="205" s="1" customFormat="1" ht="15" customHeight="1">
      <c r="B205" s="330"/>
      <c r="C205" s="305"/>
      <c r="D205" s="305"/>
      <c r="E205" s="305"/>
      <c r="F205" s="328" t="s">
        <v>45</v>
      </c>
      <c r="G205" s="305"/>
      <c r="H205" s="305" t="s">
        <v>965</v>
      </c>
      <c r="I205" s="305"/>
      <c r="J205" s="305"/>
      <c r="K205" s="353"/>
    </row>
    <row r="206" s="1" customFormat="1" ht="15" customHeight="1">
      <c r="B206" s="330"/>
      <c r="C206" s="305"/>
      <c r="D206" s="305"/>
      <c r="E206" s="305"/>
      <c r="F206" s="328" t="s">
        <v>46</v>
      </c>
      <c r="G206" s="305"/>
      <c r="H206" s="305" t="s">
        <v>966</v>
      </c>
      <c r="I206" s="305"/>
      <c r="J206" s="305"/>
      <c r="K206" s="353"/>
    </row>
    <row r="207" s="1" customFormat="1" ht="15" customHeight="1">
      <c r="B207" s="330"/>
      <c r="C207" s="305"/>
      <c r="D207" s="305"/>
      <c r="E207" s="305"/>
      <c r="F207" s="328"/>
      <c r="G207" s="305"/>
      <c r="H207" s="305"/>
      <c r="I207" s="305"/>
      <c r="J207" s="305"/>
      <c r="K207" s="353"/>
    </row>
    <row r="208" s="1" customFormat="1" ht="15" customHeight="1">
      <c r="B208" s="330"/>
      <c r="C208" s="305" t="s">
        <v>907</v>
      </c>
      <c r="D208" s="305"/>
      <c r="E208" s="305"/>
      <c r="F208" s="328" t="s">
        <v>79</v>
      </c>
      <c r="G208" s="305"/>
      <c r="H208" s="305" t="s">
        <v>967</v>
      </c>
      <c r="I208" s="305"/>
      <c r="J208" s="305"/>
      <c r="K208" s="353"/>
    </row>
    <row r="209" s="1" customFormat="1" ht="15" customHeight="1">
      <c r="B209" s="330"/>
      <c r="C209" s="305"/>
      <c r="D209" s="305"/>
      <c r="E209" s="305"/>
      <c r="F209" s="328" t="s">
        <v>802</v>
      </c>
      <c r="G209" s="305"/>
      <c r="H209" s="305" t="s">
        <v>803</v>
      </c>
      <c r="I209" s="305"/>
      <c r="J209" s="305"/>
      <c r="K209" s="353"/>
    </row>
    <row r="210" s="1" customFormat="1" ht="15" customHeight="1">
      <c r="B210" s="330"/>
      <c r="C210" s="305"/>
      <c r="D210" s="305"/>
      <c r="E210" s="305"/>
      <c r="F210" s="328" t="s">
        <v>800</v>
      </c>
      <c r="G210" s="305"/>
      <c r="H210" s="305" t="s">
        <v>968</v>
      </c>
      <c r="I210" s="305"/>
      <c r="J210" s="305"/>
      <c r="K210" s="353"/>
    </row>
    <row r="211" s="1" customFormat="1" ht="15" customHeight="1">
      <c r="B211" s="371"/>
      <c r="C211" s="305"/>
      <c r="D211" s="305"/>
      <c r="E211" s="305"/>
      <c r="F211" s="328" t="s">
        <v>804</v>
      </c>
      <c r="G211" s="366"/>
      <c r="H211" s="357" t="s">
        <v>805</v>
      </c>
      <c r="I211" s="357"/>
      <c r="J211" s="357"/>
      <c r="K211" s="372"/>
    </row>
    <row r="212" s="1" customFormat="1" ht="15" customHeight="1">
      <c r="B212" s="371"/>
      <c r="C212" s="305"/>
      <c r="D212" s="305"/>
      <c r="E212" s="305"/>
      <c r="F212" s="328" t="s">
        <v>806</v>
      </c>
      <c r="G212" s="366"/>
      <c r="H212" s="357" t="s">
        <v>779</v>
      </c>
      <c r="I212" s="357"/>
      <c r="J212" s="357"/>
      <c r="K212" s="372"/>
    </row>
    <row r="213" s="1" customFormat="1" ht="15" customHeight="1">
      <c r="B213" s="371"/>
      <c r="C213" s="305"/>
      <c r="D213" s="305"/>
      <c r="E213" s="305"/>
      <c r="F213" s="328"/>
      <c r="G213" s="366"/>
      <c r="H213" s="357"/>
      <c r="I213" s="357"/>
      <c r="J213" s="357"/>
      <c r="K213" s="372"/>
    </row>
    <row r="214" s="1" customFormat="1" ht="15" customHeight="1">
      <c r="B214" s="371"/>
      <c r="C214" s="305" t="s">
        <v>931</v>
      </c>
      <c r="D214" s="305"/>
      <c r="E214" s="305"/>
      <c r="F214" s="328">
        <v>1</v>
      </c>
      <c r="G214" s="366"/>
      <c r="H214" s="357" t="s">
        <v>969</v>
      </c>
      <c r="I214" s="357"/>
      <c r="J214" s="357"/>
      <c r="K214" s="372"/>
    </row>
    <row r="215" s="1" customFormat="1" ht="15" customHeight="1">
      <c r="B215" s="371"/>
      <c r="C215" s="305"/>
      <c r="D215" s="305"/>
      <c r="E215" s="305"/>
      <c r="F215" s="328">
        <v>2</v>
      </c>
      <c r="G215" s="366"/>
      <c r="H215" s="357" t="s">
        <v>970</v>
      </c>
      <c r="I215" s="357"/>
      <c r="J215" s="357"/>
      <c r="K215" s="372"/>
    </row>
    <row r="216" s="1" customFormat="1" ht="15" customHeight="1">
      <c r="B216" s="371"/>
      <c r="C216" s="305"/>
      <c r="D216" s="305"/>
      <c r="E216" s="305"/>
      <c r="F216" s="328">
        <v>3</v>
      </c>
      <c r="G216" s="366"/>
      <c r="H216" s="357" t="s">
        <v>971</v>
      </c>
      <c r="I216" s="357"/>
      <c r="J216" s="357"/>
      <c r="K216" s="372"/>
    </row>
    <row r="217" s="1" customFormat="1" ht="15" customHeight="1">
      <c r="B217" s="371"/>
      <c r="C217" s="305"/>
      <c r="D217" s="305"/>
      <c r="E217" s="305"/>
      <c r="F217" s="328">
        <v>4</v>
      </c>
      <c r="G217" s="366"/>
      <c r="H217" s="357" t="s">
        <v>972</v>
      </c>
      <c r="I217" s="357"/>
      <c r="J217" s="357"/>
      <c r="K217" s="372"/>
    </row>
    <row r="218" s="1" customFormat="1" ht="12.75" customHeight="1">
      <c r="B218" s="373"/>
      <c r="C218" s="374"/>
      <c r="D218" s="374"/>
      <c r="E218" s="374"/>
      <c r="F218" s="374"/>
      <c r="G218" s="374"/>
      <c r="H218" s="374"/>
      <c r="I218" s="374"/>
      <c r="J218" s="374"/>
      <c r="K218" s="375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jkohout</dc:creator>
  <cp:lastModifiedBy>jkohout</cp:lastModifiedBy>
  <dcterms:created xsi:type="dcterms:W3CDTF">2025-06-16T11:57:14Z</dcterms:created>
  <dcterms:modified xsi:type="dcterms:W3CDTF">2025-06-16T11:57:18Z</dcterms:modified>
</cp:coreProperties>
</file>