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101 - CHODNÍK" sheetId="2" r:id="rId2"/>
    <sheet name="SO401 - VEŘEJNÉ OSVĚTLENÍ...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'SO101 - CHODNÍK'!$C$90:$K$367</definedName>
    <definedName name="_xlnm.Print_Area" localSheetId="1">'SO101 - CHODNÍK'!$C$4:$J$39,'SO101 - CHODNÍK'!$C$45:$J$72,'SO101 - CHODNÍK'!$C$78:$K$367</definedName>
    <definedName name="_xlnm.Print_Titles" localSheetId="1">'SO101 - CHODNÍK'!$90:$90</definedName>
    <definedName name="_xlnm._FilterDatabase" localSheetId="2" hidden="1">'SO401 - VEŘEJNÉ OSVĚTLENÍ...'!$C$78:$K$140</definedName>
    <definedName name="_xlnm.Print_Area" localSheetId="2">'SO401 - VEŘEJNÉ OSVĚTLENÍ...'!$C$4:$J$39,'SO401 - VEŘEJNÉ OSVĚTLENÍ...'!$C$45:$J$60,'SO401 - VEŘEJNÉ OSVĚTLENÍ...'!$C$66:$K$140</definedName>
    <definedName name="_xlnm.Print_Titles" localSheetId="2">'SO401 - VEŘEJNÉ OSVĚTLENÍ...'!$78:$78</definedName>
    <definedName name="_xlnm.Print_Area" localSheetId="3">'Seznam figur'!$C$4:$G$41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BI81"/>
  <c r="BH81"/>
  <c r="BG81"/>
  <c r="BF81"/>
  <c r="T81"/>
  <c r="R81"/>
  <c r="P81"/>
  <c r="BI80"/>
  <c r="BH80"/>
  <c r="BG80"/>
  <c r="BF80"/>
  <c r="T80"/>
  <c r="R80"/>
  <c r="P80"/>
  <c r="J76"/>
  <c r="J75"/>
  <c r="F75"/>
  <c r="F73"/>
  <c r="E71"/>
  <c r="J55"/>
  <c r="J54"/>
  <c r="F54"/>
  <c r="F52"/>
  <c r="E50"/>
  <c r="J18"/>
  <c r="E18"/>
  <c r="F76"/>
  <c r="J17"/>
  <c r="J12"/>
  <c r="J73"/>
  <c r="E7"/>
  <c r="E48"/>
  <c i="2" r="J37"/>
  <c r="J36"/>
  <c i="1" r="AY55"/>
  <c i="2" r="J35"/>
  <c i="1" r="AX55"/>
  <c i="2" r="BI365"/>
  <c r="BH365"/>
  <c r="BG365"/>
  <c r="BF365"/>
  <c r="T365"/>
  <c r="T364"/>
  <c r="R365"/>
  <c r="R364"/>
  <c r="P365"/>
  <c r="P364"/>
  <c r="BI363"/>
  <c r="BH363"/>
  <c r="BG363"/>
  <c r="BF363"/>
  <c r="T363"/>
  <c r="R363"/>
  <c r="P363"/>
  <c r="BI362"/>
  <c r="BH362"/>
  <c r="BG362"/>
  <c r="BF362"/>
  <c r="T362"/>
  <c r="R362"/>
  <c r="P362"/>
  <c r="BI361"/>
  <c r="BH361"/>
  <c r="BG361"/>
  <c r="BF361"/>
  <c r="T361"/>
  <c r="R361"/>
  <c r="P361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4"/>
  <c r="BH354"/>
  <c r="BG354"/>
  <c r="BF354"/>
  <c r="T354"/>
  <c r="R354"/>
  <c r="P354"/>
  <c r="BI350"/>
  <c r="BH350"/>
  <c r="BG350"/>
  <c r="BF350"/>
  <c r="T350"/>
  <c r="T349"/>
  <c r="R350"/>
  <c r="R349"/>
  <c r="P350"/>
  <c r="P349"/>
  <c r="BI348"/>
  <c r="BH348"/>
  <c r="BG348"/>
  <c r="BF348"/>
  <c r="T348"/>
  <c r="T347"/>
  <c r="R348"/>
  <c r="R347"/>
  <c r="P348"/>
  <c r="P347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3"/>
  <c r="BH323"/>
  <c r="BG323"/>
  <c r="BF323"/>
  <c r="T323"/>
  <c r="R323"/>
  <c r="P323"/>
  <c r="BI318"/>
  <c r="BH318"/>
  <c r="BG318"/>
  <c r="BF318"/>
  <c r="T318"/>
  <c r="R318"/>
  <c r="P318"/>
  <c r="BI314"/>
  <c r="BH314"/>
  <c r="BG314"/>
  <c r="BF314"/>
  <c r="T314"/>
  <c r="R314"/>
  <c r="P314"/>
  <c r="BI309"/>
  <c r="BH309"/>
  <c r="BG309"/>
  <c r="BF309"/>
  <c r="T309"/>
  <c r="R309"/>
  <c r="P309"/>
  <c r="BI305"/>
  <c r="BH305"/>
  <c r="BG305"/>
  <c r="BF305"/>
  <c r="T305"/>
  <c r="R305"/>
  <c r="P305"/>
  <c r="BI300"/>
  <c r="BH300"/>
  <c r="BG300"/>
  <c r="BF300"/>
  <c r="T300"/>
  <c r="R300"/>
  <c r="P300"/>
  <c r="BI296"/>
  <c r="BH296"/>
  <c r="BG296"/>
  <c r="BF296"/>
  <c r="T296"/>
  <c r="R296"/>
  <c r="P296"/>
  <c r="BI291"/>
  <c r="BH291"/>
  <c r="BG291"/>
  <c r="BF291"/>
  <c r="T291"/>
  <c r="R291"/>
  <c r="P291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8"/>
  <c r="BH278"/>
  <c r="BG278"/>
  <c r="BF278"/>
  <c r="T278"/>
  <c r="R278"/>
  <c r="P278"/>
  <c r="BI277"/>
  <c r="BH277"/>
  <c r="BG277"/>
  <c r="BF277"/>
  <c r="T277"/>
  <c r="R277"/>
  <c r="P277"/>
  <c r="BI275"/>
  <c r="BH275"/>
  <c r="BG275"/>
  <c r="BF275"/>
  <c r="T275"/>
  <c r="R275"/>
  <c r="P275"/>
  <c r="BI274"/>
  <c r="BH274"/>
  <c r="BG274"/>
  <c r="BF274"/>
  <c r="T274"/>
  <c r="R274"/>
  <c r="P274"/>
  <c r="BI272"/>
  <c r="BH272"/>
  <c r="BG272"/>
  <c r="BF272"/>
  <c r="T272"/>
  <c r="R272"/>
  <c r="P272"/>
  <c r="BI271"/>
  <c r="BH271"/>
  <c r="BG271"/>
  <c r="BF271"/>
  <c r="T271"/>
  <c r="R271"/>
  <c r="P271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2"/>
  <c r="BH262"/>
  <c r="BG262"/>
  <c r="BF262"/>
  <c r="T262"/>
  <c r="R262"/>
  <c r="P262"/>
  <c r="BI257"/>
  <c r="BH257"/>
  <c r="BG257"/>
  <c r="BF257"/>
  <c r="T257"/>
  <c r="R257"/>
  <c r="P257"/>
  <c r="BI252"/>
  <c r="BH252"/>
  <c r="BG252"/>
  <c r="BF252"/>
  <c r="T252"/>
  <c r="R252"/>
  <c r="P252"/>
  <c r="BI251"/>
  <c r="BH251"/>
  <c r="BG251"/>
  <c r="BF251"/>
  <c r="T251"/>
  <c r="R251"/>
  <c r="P251"/>
  <c r="BI246"/>
  <c r="BH246"/>
  <c r="BG246"/>
  <c r="BF246"/>
  <c r="T246"/>
  <c r="R246"/>
  <c r="P246"/>
  <c r="BI241"/>
  <c r="BH241"/>
  <c r="BG241"/>
  <c r="BF241"/>
  <c r="T241"/>
  <c r="R241"/>
  <c r="P241"/>
  <c r="BI237"/>
  <c r="BH237"/>
  <c r="BG237"/>
  <c r="BF237"/>
  <c r="T237"/>
  <c r="R237"/>
  <c r="P237"/>
  <c r="BI233"/>
  <c r="BH233"/>
  <c r="BG233"/>
  <c r="BF233"/>
  <c r="T233"/>
  <c r="R233"/>
  <c r="P233"/>
  <c r="BI228"/>
  <c r="BH228"/>
  <c r="BG228"/>
  <c r="BF228"/>
  <c r="T228"/>
  <c r="R228"/>
  <c r="P228"/>
  <c r="BI217"/>
  <c r="BH217"/>
  <c r="BG217"/>
  <c r="BF217"/>
  <c r="T217"/>
  <c r="R217"/>
  <c r="P217"/>
  <c r="BI208"/>
  <c r="BH208"/>
  <c r="BG208"/>
  <c r="BF208"/>
  <c r="T208"/>
  <c r="R208"/>
  <c r="P208"/>
  <c r="BI201"/>
  <c r="BH201"/>
  <c r="BG201"/>
  <c r="BF201"/>
  <c r="T201"/>
  <c r="R201"/>
  <c r="P201"/>
  <c r="BI194"/>
  <c r="BH194"/>
  <c r="BG194"/>
  <c r="BF194"/>
  <c r="T194"/>
  <c r="R194"/>
  <c r="P194"/>
  <c r="BI187"/>
  <c r="BH187"/>
  <c r="BG187"/>
  <c r="BF187"/>
  <c r="T187"/>
  <c r="R187"/>
  <c r="P187"/>
  <c r="BI182"/>
  <c r="BH182"/>
  <c r="BG182"/>
  <c r="BF182"/>
  <c r="T182"/>
  <c r="R182"/>
  <c r="P182"/>
  <c r="BI177"/>
  <c r="BH177"/>
  <c r="BG177"/>
  <c r="BF177"/>
  <c r="T177"/>
  <c r="R177"/>
  <c r="P177"/>
  <c r="BI172"/>
  <c r="BH172"/>
  <c r="BG172"/>
  <c r="BF172"/>
  <c r="T172"/>
  <c r="R172"/>
  <c r="P172"/>
  <c r="BI165"/>
  <c r="BH165"/>
  <c r="BG165"/>
  <c r="BF165"/>
  <c r="T165"/>
  <c r="R165"/>
  <c r="P165"/>
  <c r="BI159"/>
  <c r="BH159"/>
  <c r="BG159"/>
  <c r="BF159"/>
  <c r="T159"/>
  <c r="T158"/>
  <c r="R159"/>
  <c r="R158"/>
  <c r="P159"/>
  <c r="P158"/>
  <c r="BI149"/>
  <c r="BH149"/>
  <c r="BG149"/>
  <c r="BF149"/>
  <c r="T149"/>
  <c r="R149"/>
  <c r="P149"/>
  <c r="BI146"/>
  <c r="BH146"/>
  <c r="BG146"/>
  <c r="BF146"/>
  <c r="T146"/>
  <c r="R146"/>
  <c r="P146"/>
  <c r="BI139"/>
  <c r="BH139"/>
  <c r="BG139"/>
  <c r="BF139"/>
  <c r="T139"/>
  <c r="R139"/>
  <c r="P139"/>
  <c r="BI135"/>
  <c r="BH135"/>
  <c r="BG135"/>
  <c r="BF135"/>
  <c r="T135"/>
  <c r="R135"/>
  <c r="P135"/>
  <c r="BI131"/>
  <c r="BH131"/>
  <c r="BG131"/>
  <c r="BF131"/>
  <c r="T131"/>
  <c r="R131"/>
  <c r="P131"/>
  <c r="BI122"/>
  <c r="BH122"/>
  <c r="BG122"/>
  <c r="BF122"/>
  <c r="T122"/>
  <c r="R122"/>
  <c r="P122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88"/>
  <c r="J17"/>
  <c r="J12"/>
  <c r="J85"/>
  <c r="E7"/>
  <c r="E81"/>
  <c i="1" r="L50"/>
  <c r="AM50"/>
  <c r="AM49"/>
  <c r="L49"/>
  <c r="AM47"/>
  <c r="L47"/>
  <c r="L45"/>
  <c r="L44"/>
  <c i="2" r="BK344"/>
  <c r="BK277"/>
  <c r="BK172"/>
  <c i="3" r="BK83"/>
  <c r="J92"/>
  <c r="J81"/>
  <c i="2" r="BK318"/>
  <c r="J280"/>
  <c r="BK208"/>
  <c r="J103"/>
  <c i="3" r="J106"/>
  <c r="F37"/>
  <c i="2" r="BK284"/>
  <c r="BK262"/>
  <c r="J201"/>
  <c r="J122"/>
  <c i="3" r="J86"/>
  <c r="BK94"/>
  <c i="2" r="J363"/>
  <c r="J359"/>
  <c r="BK350"/>
  <c r="BK345"/>
  <c r="J333"/>
  <c r="J278"/>
  <c r="BK194"/>
  <c i="3" r="J138"/>
  <c r="J139"/>
  <c r="J120"/>
  <c r="J91"/>
  <c r="BK84"/>
  <c i="2" r="BK330"/>
  <c r="J305"/>
  <c r="J281"/>
  <c r="J241"/>
  <c r="J149"/>
  <c i="3" r="J109"/>
  <c r="BK109"/>
  <c r="J85"/>
  <c r="BK137"/>
  <c i="2" r="BK339"/>
  <c r="BK266"/>
  <c i="1" r="AS54"/>
  <c i="2" r="J34"/>
  <c i="3" r="BK128"/>
  <c i="2" r="BK359"/>
  <c r="J355"/>
  <c r="J348"/>
  <c r="J330"/>
  <c r="BK280"/>
  <c r="BK246"/>
  <c r="BK139"/>
  <c i="3" r="J100"/>
  <c r="BK126"/>
  <c r="J111"/>
  <c r="BK112"/>
  <c r="BK80"/>
  <c i="2" r="J309"/>
  <c r="J266"/>
  <c r="J187"/>
  <c r="J131"/>
  <c i="3" r="J93"/>
  <c r="BK124"/>
  <c r="BK134"/>
  <c r="BK107"/>
  <c r="BK129"/>
  <c i="2" r="BK341"/>
  <c r="J291"/>
  <c r="J246"/>
  <c r="J135"/>
  <c i="3" r="BK130"/>
  <c r="BK120"/>
  <c i="2" r="J314"/>
  <c r="J283"/>
  <c r="BK251"/>
  <c r="J159"/>
  <c i="3" r="J97"/>
  <c r="J115"/>
  <c r="BK88"/>
  <c i="2" r="BK281"/>
  <c r="BK241"/>
  <c r="J146"/>
  <c i="3" r="BK132"/>
  <c r="BK81"/>
  <c r="J135"/>
  <c r="BK131"/>
  <c r="BK105"/>
  <c r="J98"/>
  <c i="2" r="J318"/>
  <c r="BK286"/>
  <c r="J274"/>
  <c r="BK217"/>
  <c r="BK146"/>
  <c i="3" r="BK98"/>
  <c r="BK113"/>
  <c i="2" r="J365"/>
  <c r="BK361"/>
  <c r="BK355"/>
  <c r="BK348"/>
  <c r="J344"/>
  <c r="J300"/>
  <c r="BK257"/>
  <c r="BK113"/>
  <c i="3" r="BK87"/>
  <c r="BK104"/>
  <c r="BK82"/>
  <c i="2" r="F35"/>
  <c r="J341"/>
  <c r="BK282"/>
  <c r="J237"/>
  <c r="J113"/>
  <c i="3" r="J83"/>
  <c r="BK90"/>
  <c r="J119"/>
  <c i="2" r="J286"/>
  <c r="BK233"/>
  <c r="BK122"/>
  <c i="3" r="BK86"/>
  <c r="BK133"/>
  <c r="J104"/>
  <c i="2" r="J277"/>
  <c r="J228"/>
  <c r="BK131"/>
  <c i="3" r="J123"/>
  <c r="BK95"/>
  <c r="J95"/>
  <c r="J133"/>
  <c r="J82"/>
  <c i="2" r="J296"/>
  <c r="BK278"/>
  <c r="BK237"/>
  <c r="BK135"/>
  <c i="3" r="J129"/>
  <c r="BK85"/>
  <c i="2" r="BK362"/>
  <c r="BK357"/>
  <c r="J354"/>
  <c r="J346"/>
  <c r="BK343"/>
  <c r="J323"/>
  <c r="BK274"/>
  <c r="BK177"/>
  <c i="3" r="J130"/>
  <c r="BK92"/>
  <c r="BK102"/>
  <c r="J126"/>
  <c r="BK91"/>
  <c i="2" r="BK296"/>
  <c r="J275"/>
  <c r="BK228"/>
  <c i="3" r="BK125"/>
  <c r="J136"/>
  <c r="BK119"/>
  <c r="BK100"/>
  <c r="BK106"/>
  <c i="2" r="BK333"/>
  <c r="BK252"/>
  <c r="BK149"/>
  <c i="3" r="J108"/>
  <c r="BK111"/>
  <c i="2" r="J327"/>
  <c r="BK275"/>
  <c r="J262"/>
  <c r="J139"/>
  <c i="3" r="BK114"/>
  <c r="J96"/>
  <c r="J87"/>
  <c i="2" r="J268"/>
  <c r="BK159"/>
  <c i="3" r="J105"/>
  <c r="J101"/>
  <c r="J125"/>
  <c r="BK117"/>
  <c i="2" r="F34"/>
  <c i="3" r="J107"/>
  <c i="2" r="BK365"/>
  <c r="J362"/>
  <c r="J357"/>
  <c r="J350"/>
  <c r="J345"/>
  <c r="BK337"/>
  <c r="BK283"/>
  <c r="J233"/>
  <c r="BK94"/>
  <c i="3" r="BK115"/>
  <c r="J99"/>
  <c r="BK101"/>
  <c i="2" r="BK323"/>
  <c r="J288"/>
  <c r="BK269"/>
  <c r="J172"/>
  <c r="J108"/>
  <c i="3" r="J131"/>
  <c r="J102"/>
  <c r="BK116"/>
  <c r="J113"/>
  <c i="2" r="J337"/>
  <c r="J217"/>
  <c i="3" r="BK121"/>
  <c r="BK108"/>
  <c r="BK96"/>
  <c i="2" r="BK300"/>
  <c r="J272"/>
  <c r="J194"/>
  <c i="3" r="J127"/>
  <c r="BK140"/>
  <c r="J110"/>
  <c r="BK99"/>
  <c i="2" r="BK271"/>
  <c r="BK201"/>
  <c r="BK108"/>
  <c i="3" r="J88"/>
  <c r="BK138"/>
  <c r="BK136"/>
  <c r="BK135"/>
  <c r="J94"/>
  <c i="2" r="BK309"/>
  <c r="J282"/>
  <c r="J251"/>
  <c r="BK165"/>
  <c r="F37"/>
  <c i="3" r="J90"/>
  <c r="J124"/>
  <c r="BK127"/>
  <c r="J89"/>
  <c i="2" r="J339"/>
  <c r="BK272"/>
  <c r="BK187"/>
  <c i="3" r="BK89"/>
  <c r="J112"/>
  <c r="J134"/>
  <c r="BK97"/>
  <c i="2" r="BK291"/>
  <c r="BK268"/>
  <c r="J177"/>
  <c i="3" r="BK118"/>
  <c r="J80"/>
  <c r="BK123"/>
  <c i="2" r="J257"/>
  <c r="J182"/>
  <c r="J94"/>
  <c i="3" r="J116"/>
  <c r="J118"/>
  <c r="J121"/>
  <c r="J122"/>
  <c i="2" r="BK327"/>
  <c r="BK305"/>
  <c r="J269"/>
  <c r="BK182"/>
  <c r="BK103"/>
  <c i="3" r="BK139"/>
  <c r="BK103"/>
  <c i="2" r="BK363"/>
  <c r="J361"/>
  <c r="BK354"/>
  <c r="BK346"/>
  <c r="J343"/>
  <c r="BK288"/>
  <c r="J271"/>
  <c r="J165"/>
  <c i="3" r="BK122"/>
  <c r="J137"/>
  <c r="J117"/>
  <c r="J132"/>
  <c r="BK110"/>
  <c i="2" r="BK314"/>
  <c r="J284"/>
  <c r="J252"/>
  <c r="J208"/>
  <c i="3" r="J140"/>
  <c r="J84"/>
  <c r="J114"/>
  <c r="J128"/>
  <c r="BK93"/>
  <c r="J103"/>
  <c i="2" l="1" r="R93"/>
  <c r="P290"/>
  <c r="R353"/>
  <c r="BK164"/>
  <c r="J164"/>
  <c r="J63"/>
  <c r="R250"/>
  <c r="R360"/>
  <c r="BK93"/>
  <c r="J93"/>
  <c r="J61"/>
  <c r="R164"/>
  <c r="T250"/>
  <c r="P164"/>
  <c r="T290"/>
  <c r="BK353"/>
  <c r="P360"/>
  <c i="3" r="BK79"/>
  <c r="J79"/>
  <c i="2" r="T164"/>
  <c r="BK290"/>
  <c r="J290"/>
  <c r="J65"/>
  <c r="BK360"/>
  <c r="J360"/>
  <c r="J70"/>
  <c i="3" r="P79"/>
  <c i="1" r="AU56"/>
  <c i="2" r="T93"/>
  <c r="T92"/>
  <c r="R290"/>
  <c r="T353"/>
  <c i="3" r="R79"/>
  <c i="2" r="P93"/>
  <c r="BK250"/>
  <c r="J250"/>
  <c r="J64"/>
  <c r="P250"/>
  <c r="P353"/>
  <c r="P352"/>
  <c r="T360"/>
  <c i="3" r="T79"/>
  <c i="2" r="BK158"/>
  <c r="J158"/>
  <c r="J62"/>
  <c r="BK364"/>
  <c r="J364"/>
  <c r="J71"/>
  <c r="BK347"/>
  <c r="J347"/>
  <c r="J66"/>
  <c r="BK349"/>
  <c r="J349"/>
  <c r="J67"/>
  <c i="3" r="BE84"/>
  <c r="BE86"/>
  <c r="BE90"/>
  <c r="BE93"/>
  <c r="BE98"/>
  <c r="BE102"/>
  <c r="BE107"/>
  <c r="BE112"/>
  <c r="BE114"/>
  <c r="BE122"/>
  <c r="BE124"/>
  <c r="BE127"/>
  <c r="BE130"/>
  <c r="BE134"/>
  <c r="BE135"/>
  <c r="BE136"/>
  <c r="BE80"/>
  <c r="BE83"/>
  <c r="BE87"/>
  <c r="BE95"/>
  <c r="BE115"/>
  <c r="BE116"/>
  <c r="BE119"/>
  <c r="BE125"/>
  <c r="BE131"/>
  <c r="BE140"/>
  <c i="2" r="J353"/>
  <c r="J69"/>
  <c i="3" r="BE81"/>
  <c r="BE85"/>
  <c r="BE92"/>
  <c r="BE97"/>
  <c r="BE101"/>
  <c r="BE106"/>
  <c r="BE110"/>
  <c r="BE118"/>
  <c r="BE133"/>
  <c r="BE138"/>
  <c i="2" r="BK92"/>
  <c r="J92"/>
  <c r="J60"/>
  <c i="3" r="BE100"/>
  <c r="BE103"/>
  <c r="BE109"/>
  <c r="BE111"/>
  <c r="BE113"/>
  <c r="BE117"/>
  <c r="BE123"/>
  <c r="BE128"/>
  <c r="J52"/>
  <c r="E69"/>
  <c r="BE88"/>
  <c r="BE89"/>
  <c r="BE91"/>
  <c r="BE94"/>
  <c r="BE104"/>
  <c r="BE105"/>
  <c r="BE120"/>
  <c r="BE132"/>
  <c r="F55"/>
  <c r="BE82"/>
  <c r="BE96"/>
  <c r="BE99"/>
  <c r="BE108"/>
  <c r="BE121"/>
  <c r="BE126"/>
  <c r="BE129"/>
  <c r="BE137"/>
  <c r="BE139"/>
  <c i="1" r="BD56"/>
  <c r="AW55"/>
  <c i="2" r="E48"/>
  <c r="J52"/>
  <c r="F55"/>
  <c r="BE94"/>
  <c r="BE103"/>
  <c r="BE108"/>
  <c r="BE113"/>
  <c r="BE122"/>
  <c r="BE131"/>
  <c r="BE135"/>
  <c r="BE139"/>
  <c r="BE146"/>
  <c r="BE149"/>
  <c r="BE159"/>
  <c r="BE165"/>
  <c r="BE172"/>
  <c r="BE177"/>
  <c r="BE182"/>
  <c r="BE187"/>
  <c r="BE194"/>
  <c r="BE201"/>
  <c r="BE208"/>
  <c r="BE217"/>
  <c r="BE228"/>
  <c r="BE233"/>
  <c r="BE237"/>
  <c r="BE241"/>
  <c r="BE246"/>
  <c r="BE251"/>
  <c r="BE252"/>
  <c r="BE257"/>
  <c r="BE262"/>
  <c r="BE266"/>
  <c r="BE268"/>
  <c r="BE269"/>
  <c r="BE271"/>
  <c r="BE272"/>
  <c r="BE274"/>
  <c r="BE275"/>
  <c r="BE277"/>
  <c r="BE278"/>
  <c r="BE280"/>
  <c r="BE281"/>
  <c r="BE282"/>
  <c r="BE283"/>
  <c r="BE284"/>
  <c r="BE286"/>
  <c r="BE288"/>
  <c r="BE291"/>
  <c r="BE296"/>
  <c r="BE300"/>
  <c r="BE305"/>
  <c r="BE309"/>
  <c r="BE314"/>
  <c r="BE318"/>
  <c r="BE323"/>
  <c r="BE327"/>
  <c r="BE330"/>
  <c r="BE333"/>
  <c r="BE337"/>
  <c r="BE339"/>
  <c r="BE341"/>
  <c r="BE343"/>
  <c r="BE344"/>
  <c r="BE345"/>
  <c r="BE346"/>
  <c r="BE348"/>
  <c r="BE350"/>
  <c r="BE354"/>
  <c r="BE355"/>
  <c r="BE357"/>
  <c r="BE359"/>
  <c r="BE361"/>
  <c r="BE362"/>
  <c r="BE363"/>
  <c r="BE365"/>
  <c i="1" r="BA55"/>
  <c r="BB55"/>
  <c r="BD55"/>
  <c i="3" r="J30"/>
  <c r="J34"/>
  <c i="1" r="AW56"/>
  <c r="BD54"/>
  <c r="W33"/>
  <c i="3" r="F36"/>
  <c i="1" r="BC56"/>
  <c i="2" r="F36"/>
  <c i="3" r="F34"/>
  <c i="1" r="BA56"/>
  <c r="BA54"/>
  <c r="W30"/>
  <c i="3" r="F35"/>
  <c i="1" r="BB56"/>
  <c r="BB54"/>
  <c r="W31"/>
  <c i="2" l="1" r="T352"/>
  <c r="T91"/>
  <c r="P92"/>
  <c r="P91"/>
  <c i="1" r="AU55"/>
  <c i="2" r="BK352"/>
  <c r="J352"/>
  <c r="J68"/>
  <c r="R352"/>
  <c r="R92"/>
  <c r="R91"/>
  <c i="1" r="BC55"/>
  <c r="AG56"/>
  <c i="3" r="J59"/>
  <c i="2" r="BK91"/>
  <c r="J91"/>
  <c r="J59"/>
  <c i="3" r="J33"/>
  <c i="1" r="AV56"/>
  <c r="AT56"/>
  <c r="AN56"/>
  <c r="BC54"/>
  <c r="W32"/>
  <c r="AX54"/>
  <c i="2" r="F33"/>
  <c i="1" r="AZ55"/>
  <c i="2" r="J33"/>
  <c i="1" r="AV55"/>
  <c r="AT55"/>
  <c r="AU54"/>
  <c r="AW54"/>
  <c r="AK30"/>
  <c i="3" r="F33"/>
  <c i="1" r="AZ56"/>
  <c i="3" l="1" r="J39"/>
  <c i="2" r="J30"/>
  <c i="1" r="AG55"/>
  <c r="AG54"/>
  <c r="AK26"/>
  <c r="AY54"/>
  <c r="AZ54"/>
  <c r="W29"/>
  <c i="2" l="1" r="J39"/>
  <c i="1" r="AN55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<sst xmlns="http://schemas.openxmlformats.org/spreadsheetml/2006/main">
  <si>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</si>
  <si>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</si>
  <si>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</si>
  <si>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</si>
  <si>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</si>
  <si>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{a6a6024f-fed5-470e-85a7-58ffbea58f7a}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</si>
  <si>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</si>
  <si>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</si>
  <si>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</si>
  <si>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</si>
  <si>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</si>
  <si>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</si>
  <si>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</si>
  <si>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</si>
  <si>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</si>
  <si>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</si>
  <si>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</si>
  <si>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TUPADLY - CHODNÍK U SILNICE III/18515 - II. ETAPA</t>
  </si>
  <si>
    <t>KSO:</t>
  </si>
  <si>
    <t/>
  </si>
  <si>
    <t>CC-CZ:</t>
  </si>
  <si>
    <t>Místo:</t>
  </si>
  <si>
    <t xml:space="preserve"> </t>
  </si>
  <si>
    <t>Datum:</t>
  </si>
  <si>
    <t>10. 5. 2024</t>
  </si>
  <si>
    <t>Zadavatel:</t>
  </si>
  <si>
    <t>IČ:</t>
  </si>
  <si>
    <t>MĚSTO KLATOVY</t>
  </si>
  <si>
    <t>DIČ:</t>
  </si>
  <si>
    <t>Uchazeč:</t>
  </si>
  <si>
    <t>Vyplň údaj</t>
  </si>
  <si>
    <t>Projektant:</t>
  </si>
  <si>
    <t>MACÁN PROJEKCE DS s.r.o.</t>
  </si>
  <si>
    <t>True</t>
  </si>
  <si>
    <t>Zpracovatel:</t>
  </si>
  <si>
    <t>Žižkovský Petr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</si>
  <si>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</si>
  <si>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</si>
  <si>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</si>
  <si>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</si>
  <si>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</si>
  <si>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</si>
  <si>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</si>
  <si>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</si>
  <si>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</si>
  <si>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</si>
  <si>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</si>
  <si>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</si>
  <si>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</si>
  <si>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</si>
  <si>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</si>
  <si>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</si>
  <si>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</si>
  <si>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</si>
  <si>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</si>
  <si>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</si>
  <si>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</si>
  <si>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</si>
  <si>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</si>
  <si>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</si>
  <si>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</si>
  <si>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</si>
  <si>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</si>
  <si>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</si>
  <si>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</si>
  <si>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</si>
  <si>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</si>
  <si>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</si>
  <si>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</si>
  <si>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</si>
  <si>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</si>
  <si>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</si>
  <si>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</si>
  <si>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</si>
  <si>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</si>
  <si>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</si>
  <si>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</si>
  <si>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SO101</t>
  </si>
  <si>
    <t>CHODNÍK</t>
  </si>
  <si>
    <t>STA</t>
  </si>
  <si>
    <t>1</t>
  </si>
  <si>
    <t>{5e7d5155-3118-4a13-b801-d47befacc3c1}</t>
  </si>
  <si>
    <t>2</t>
  </si>
  <si>
    <t>SO401</t>
  </si>
  <si>
    <t>VEŘEJNÉ OSVĚTLENÍ, 1. ČÁST</t>
  </si>
  <si>
    <t>{918ca9e5-ec76-4e57-abab-7df446ec57dc}</t>
  </si>
  <si>
    <t>hloub</t>
  </si>
  <si>
    <t>m3</t>
  </si>
  <si>
    <t>61,1</t>
  </si>
  <si>
    <t>odkop</t>
  </si>
  <si>
    <t>317,15</t>
  </si>
  <si>
    <t>KRYCÍ LIST SOUPISU PRACÍ</t>
  </si>
  <si>
    <t>zásyp</t>
  </si>
  <si>
    <t>8,4</t>
  </si>
  <si>
    <t>Objekt:</t>
  </si>
  <si>
    <t>SO101 - CHODNÍK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</si>
  <si>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</si>
  <si>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</si>
  <si>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</si>
  <si>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</si>
  <si>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</si>
  <si>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</si>
  <si>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</si>
  <si>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</si>
  <si>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</si>
  <si>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</si>
  <si>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</si>
  <si>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</si>
  <si>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</si>
  <si>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</si>
  <si>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</si>
  <si>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</si>
  <si>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</si>
  <si>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</si>
  <si>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</si>
  <si>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</si>
  <si>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</si>
  <si>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</si>
  <si>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</si>
  <si>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</si>
  <si>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</si>
  <si>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</si>
  <si>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</si>
  <si>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</si>
  <si>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</si>
  <si>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</si>
  <si>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</si>
  <si>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</si>
  <si>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</si>
  <si>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</si>
  <si>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113154114</t>
  </si>
  <si>
    <t>Frézování živičného podkladu nebo krytu s naložením na dopravní prostředek plochy do 500 m2 s překážkami v trase pruhu šířky do 0,5 m, tloušťky vrstvy 100 mm</t>
  </si>
  <si>
    <t>m2</t>
  </si>
  <si>
    <t>CS ÚRS 2024 01</t>
  </si>
  <si>
    <t>4</t>
  </si>
  <si>
    <t>-165703744</t>
  </si>
  <si>
    <t>Online PSC</t>
  </si>
  <si>
    <t>https://podminky.urs.cz/item/CS_URS_2024_01/113154114</t>
  </si>
  <si>
    <t>VV</t>
  </si>
  <si>
    <t>oprava komunikace</t>
  </si>
  <si>
    <t>140+152</t>
  </si>
  <si>
    <t>oprava sjezdu v km 0,140</t>
  </si>
  <si>
    <t>150</t>
  </si>
  <si>
    <t>chodník sjezd km 0,180</t>
  </si>
  <si>
    <t>30</t>
  </si>
  <si>
    <t>Součet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</si>
  <si>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</si>
  <si>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</si>
  <si>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</si>
  <si>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-1950443626</t>
  </si>
  <si>
    <t>https://podminky.urs.cz/item/CS_URS_2024_01/113202111</t>
  </si>
  <si>
    <t>v místě napojení na stávající chodník</t>
  </si>
  <si>
    <t>3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</si>
  <si>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</si>
  <si>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</si>
  <si>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1769757122</t>
  </si>
  <si>
    <t>https://podminky.urs.cz/item/CS_URS_2024_01/113106123</t>
  </si>
  <si>
    <t>2*0,4</t>
  </si>
  <si>
    <t>122151104</t>
  </si>
  <si>
    <t>Odkopávky a prokopávky nezapažené strojně v hornině třídy těžitelnosti I skupiny 1 a 2 přes 100 do 500 m3</t>
  </si>
  <si>
    <t>735547665</t>
  </si>
  <si>
    <t>https://podminky.urs.cz/item/CS_URS_2024_01/122151104</t>
  </si>
  <si>
    <t>chodník - odkop pro spodní stavbu</t>
  </si>
  <si>
    <t>(185+186)*0,25</t>
  </si>
  <si>
    <t>lože pod obrubou</t>
  </si>
  <si>
    <t>(140+152)*1*0,35</t>
  </si>
  <si>
    <t>chodník sjezdy - odkop pro spodní stavbu</t>
  </si>
  <si>
    <t>(125+110)*0,52</t>
  </si>
  <si>
    <t>5</t>
  </si>
  <si>
    <t>132151102</t>
  </si>
  <si>
    <t>Hloubení nezapažených rýh šířky do 800 mm strojně s urovnáním dna do předepsaného profilu a spádu v hornině třídy těžitelnosti I skupiny 1 a 2 přes 20 do 50 m3</t>
  </si>
  <si>
    <t>452964821</t>
  </si>
  <si>
    <t>https://podminky.urs.cz/item/CS_URS_2024_01/132151102</t>
  </si>
  <si>
    <t>trativody</t>
  </si>
  <si>
    <t>(140+152)*0,5*0,35</t>
  </si>
  <si>
    <t>přípojky UV</t>
  </si>
  <si>
    <t>(1,5+2)*1*2</t>
  </si>
  <si>
    <t>UV</t>
  </si>
  <si>
    <t>3*1</t>
  </si>
  <si>
    <t>6</t>
  </si>
  <si>
    <t>162701105R</t>
  </si>
  <si>
    <t>Vodorovné přemístění výkopku nebo sypaniny po suchu na obvyklém dopravním prostředku, bez naložení výkopku, avšak se složením bez rozhrnutí z horniny tř. 1 až 4 na skládku včetně likvidace v souladu se zákonem o odpadech</t>
  </si>
  <si>
    <t>1266020401</t>
  </si>
  <si>
    <t>7</t>
  </si>
  <si>
    <t>111211101R</t>
  </si>
  <si>
    <t>Odstranění křovin a stromů s odstraněním kořenů ručně průměru kmene do 100 mm jakékoliv plochy v rovině nebo ve svahu o sklonu do 1:5 včetně odvozu a likvidace dřevin</t>
  </si>
  <si>
    <t>860552905</t>
  </si>
  <si>
    <t>https://podminky.urs.cz/item/CS_URS_2024_01/111211101R</t>
  </si>
  <si>
    <t>odstranění stávajících křovin v km cca 0,220</t>
  </si>
  <si>
    <t>50</t>
  </si>
  <si>
    <t>8</t>
  </si>
  <si>
    <t>174151101</t>
  </si>
  <si>
    <t>Zásyp sypaninou z jakékoliv horniny strojně s uložením výkopku ve vrstvách se zhutněním jam, šachet, rýh nebo kolem objektů v těchto vykopávkách</t>
  </si>
  <si>
    <t>1438842491</t>
  </si>
  <si>
    <t>https://podminky.urs.cz/item/CS_URS_2024_01/174151101</t>
  </si>
  <si>
    <t>(1,5+2)*1*1,8</t>
  </si>
  <si>
    <t>3*0,7</t>
  </si>
  <si>
    <t>9</t>
  </si>
  <si>
    <t>M</t>
  </si>
  <si>
    <t>58344171</t>
  </si>
  <si>
    <t>štěrkodrť frakce 0/32</t>
  </si>
  <si>
    <t>t</t>
  </si>
  <si>
    <t>1301781399</t>
  </si>
  <si>
    <t>zásyp*2,0</t>
  </si>
  <si>
    <t>10</t>
  </si>
  <si>
    <t>181951112</t>
  </si>
  <si>
    <t>Úprava pláně vyrovnáním výškových rozdílů strojně v hornině třídy těžitelnosti I, skupiny 1 až 3 se zhutněním</t>
  </si>
  <si>
    <t>1341130310</t>
  </si>
  <si>
    <t>https://podminky.urs.cz/item/CS_URS_2024_01/181951112</t>
  </si>
  <si>
    <t>chodník</t>
  </si>
  <si>
    <t>185+186</t>
  </si>
  <si>
    <t>(140+152)*1</t>
  </si>
  <si>
    <t>chodník sjezdy</t>
  </si>
  <si>
    <t>125+110</t>
  </si>
  <si>
    <t>Zakládání</t>
  </si>
  <si>
    <t>11</t>
  </si>
  <si>
    <t>212751105</t>
  </si>
  <si>
    <t>Trativody z drenážních trubek se zřízením betonového lože C12/15 pod trubky a s jejich obsypem kamenivem těženým 8/16mm v otevřeném výkopu trubka flexibilní PVC-U SN 4 celoperforovaná 360° DN 125</t>
  </si>
  <si>
    <t>1651151955</t>
  </si>
  <si>
    <t>https://podminky.urs.cz/item/CS_URS_2024_01/212751105</t>
  </si>
  <si>
    <t>Komunikace pozemní</t>
  </si>
  <si>
    <t>564861111</t>
  </si>
  <si>
    <t>Podklad ze štěrkodrti ŠD s rozprostřením a zhutněním plochy přes 100 m2, po zhutnění tl. 200 mm</t>
  </si>
  <si>
    <t>835124009</t>
  </si>
  <si>
    <t>https://podminky.urs.cz/item/CS_URS_2024_01/564861111</t>
  </si>
  <si>
    <t>(125+110)*2</t>
  </si>
  <si>
    <t>13</t>
  </si>
  <si>
    <t>564851111</t>
  </si>
  <si>
    <t>Podklad ze štěrkodrti ŠD s rozprostřením a zhutněním plochy přes 100 m2, po zhutnění tl. 150 mm</t>
  </si>
  <si>
    <t>-2051845709</t>
  </si>
  <si>
    <t>https://podminky.urs.cz/item/CS_URS_2024_01/564851111</t>
  </si>
  <si>
    <t>14</t>
  </si>
  <si>
    <t>564911411</t>
  </si>
  <si>
    <t>Podklad nebo podsyp z asfaltového recyklátu s rozprostřením a zhutněním plochy přes 100 m2, po zhutnění tl. 50 mm</t>
  </si>
  <si>
    <t>444003287</t>
  </si>
  <si>
    <t>https://podminky.urs.cz/item/CS_URS_2024_01/564911411</t>
  </si>
  <si>
    <t>15</t>
  </si>
  <si>
    <t>564952111</t>
  </si>
  <si>
    <t>Podklad z mechanicky zpevněného kameniva MZK (minerální beton) s rozprostřením a s hutněním, po zhutnění tl. 150 mm</t>
  </si>
  <si>
    <t>682504407</t>
  </si>
  <si>
    <t>https://podminky.urs.cz/item/CS_URS_2024_01/564952111</t>
  </si>
  <si>
    <t>oprava komunikace - délka opravy v šířce 0,25m</t>
  </si>
  <si>
    <t>(140+152)*0,25</t>
  </si>
  <si>
    <t>16</t>
  </si>
  <si>
    <t>577156111</t>
  </si>
  <si>
    <t>Asfaltový beton vrstva ložní ACL 22 (ABVH) s rozprostřením a zhutněním z nemodifikovaného asfaltu v pruhu šířky do 3 m, po zhutnění tl. 60 mm</t>
  </si>
  <si>
    <t>914446372</t>
  </si>
  <si>
    <t>https://podminky.urs.cz/item/CS_URS_2024_01/577156111</t>
  </si>
  <si>
    <t>17</t>
  </si>
  <si>
    <t>573231106</t>
  </si>
  <si>
    <t>Postřik spojovací PS bez posypu kamenivem ze silniční emulze, v množství 0,30 kg/m2</t>
  </si>
  <si>
    <t>-821962477</t>
  </si>
  <si>
    <t>https://podminky.urs.cz/item/CS_URS_2024_01/573231106</t>
  </si>
  <si>
    <t>18</t>
  </si>
  <si>
    <t>577134111</t>
  </si>
  <si>
    <t>Asfaltový beton vrstva obrusná ACO 11 (ABS) s rozprostřením a se zhutněním z nemodifikovaného asfaltu v pruhu šířky do 3 m tř. I (ACO 11+), po zhutnění tl. 40 mm</t>
  </si>
  <si>
    <t>-710843772</t>
  </si>
  <si>
    <t>https://podminky.urs.cz/item/CS_URS_2024_01/577134111</t>
  </si>
  <si>
    <t>19</t>
  </si>
  <si>
    <t>565155101</t>
  </si>
  <si>
    <t>Asfaltový beton vrstva podkladní ACP 16 (obalované kamenivo střednězrnné - OKS) s rozprostřením a zhutněním v pruhu šířky do 1,5 m, po zhutnění tl. 70 mm</t>
  </si>
  <si>
    <t>-1741778584</t>
  </si>
  <si>
    <t>https://podminky.urs.cz/item/CS_URS_2024_01/565155101</t>
  </si>
  <si>
    <t>oprava v místě napojení na stávající chodník</t>
  </si>
  <si>
    <t>-dlažba pro nevidomé a vodící linie</t>
  </si>
  <si>
    <t>-55</t>
  </si>
  <si>
    <t>20</t>
  </si>
  <si>
    <t>577143111</t>
  </si>
  <si>
    <t>Asfaltový beton vrstva obrusná ACO 8 (ABJ) s rozprostřením a se zhutněním z nemodifikovaného asfaltu v pruhu šířky do 3 m, po zhutnění tl. 50 mm</t>
  </si>
  <si>
    <t>-1514328993</t>
  </si>
  <si>
    <t>https://podminky.urs.cz/item/CS_URS_2024_01/577143111</t>
  </si>
  <si>
    <t>-56</t>
  </si>
  <si>
    <t>596211212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</si>
  <si>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100 do 300 m2</t>
  </si>
  <si>
    <t>-1339912604</t>
  </si>
  <si>
    <t>https://podminky.urs.cz/item/CS_URS_2024_01/596211212</t>
  </si>
  <si>
    <t>chodník sjezdy - dlažba pro nevidomé a vodící linie</t>
  </si>
  <si>
    <t>23+10+22</t>
  </si>
  <si>
    <t>22</t>
  </si>
  <si>
    <t>59245226</t>
  </si>
  <si>
    <t>dlažba pro nevidomé betonová 200x100mm tl 80mm barevná</t>
  </si>
  <si>
    <t>1583016751</t>
  </si>
  <si>
    <t>(23+22)*1,02</t>
  </si>
  <si>
    <t>23</t>
  </si>
  <si>
    <t>59246088</t>
  </si>
  <si>
    <t>dlažba pro nevidomé betonová 200x200mm tl 80mm barevná - vodící linie</t>
  </si>
  <si>
    <t>2074994777</t>
  </si>
  <si>
    <t>10*1,02</t>
  </si>
  <si>
    <t>24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</si>
  <si>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</si>
  <si>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</si>
  <si>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-1558843851</t>
  </si>
  <si>
    <t>https://podminky.urs.cz/item/CS_URS_2024_01/596211110</t>
  </si>
  <si>
    <t>chodník - dlažba pro nevidomé</t>
  </si>
  <si>
    <t>25</t>
  </si>
  <si>
    <t>59245006</t>
  </si>
  <si>
    <t>dlažba pro nevidomé betonová 200x100mm tl 60mm barevná</t>
  </si>
  <si>
    <t>995872647</t>
  </si>
  <si>
    <t>1*1,02</t>
  </si>
  <si>
    <t>Trubní vedení</t>
  </si>
  <si>
    <t>26</t>
  </si>
  <si>
    <t>001R</t>
  </si>
  <si>
    <t>Napojení na přípojky UV na stávající kanalizaci</t>
  </si>
  <si>
    <t>ks</t>
  </si>
  <si>
    <t>1390384880</t>
  </si>
  <si>
    <t>27</t>
  </si>
  <si>
    <t>871315221</t>
  </si>
  <si>
    <t>Kanalizační potrubí z tvrdého PVC v otevřeném výkopu ve sklonu do 20 %, hladkého plnostěnného jednovrstvého, tuhost třídy SN 8 DN 160</t>
  </si>
  <si>
    <t>CS ÚRS 2023 02</t>
  </si>
  <si>
    <t>-1473445565</t>
  </si>
  <si>
    <t>https://podminky.urs.cz/item/CS_URS_2023_02/871315221</t>
  </si>
  <si>
    <t>1,5+2</t>
  </si>
  <si>
    <t>28</t>
  </si>
  <si>
    <t>877310310</t>
  </si>
  <si>
    <t>Montáž kolen na kanalizačním potrubí z PP nebo tvrdého PVC trub hladkých plnostěnných DN 150</t>
  </si>
  <si>
    <t>kus</t>
  </si>
  <si>
    <t>226143683</t>
  </si>
  <si>
    <t>https://podminky.urs.cz/item/CS_URS_2023_02/877310310</t>
  </si>
  <si>
    <t>3 kolena / 1 UV</t>
  </si>
  <si>
    <t>3*3</t>
  </si>
  <si>
    <t>29</t>
  </si>
  <si>
    <t>28611361</t>
  </si>
  <si>
    <t>koleno kanalizační PVC KG 160x45°</t>
  </si>
  <si>
    <t>-1533287919</t>
  </si>
  <si>
    <t>895941302</t>
  </si>
  <si>
    <t>Osazení vpusti uliční z betonových dílců DN 450 dno s kalištěm</t>
  </si>
  <si>
    <t>1311307118</t>
  </si>
  <si>
    <t>https://podminky.urs.cz/item/CS_URS_2023_02/895941302</t>
  </si>
  <si>
    <t>31</t>
  </si>
  <si>
    <t>59224495</t>
  </si>
  <si>
    <t>vpusť uliční DN 450 kaliště nízké 450/240x50mm</t>
  </si>
  <si>
    <t>527140158</t>
  </si>
  <si>
    <t>32</t>
  </si>
  <si>
    <t>895941313</t>
  </si>
  <si>
    <t>Osazení vpusti uliční z betonových dílců DN 450 skruž horní 295 mm</t>
  </si>
  <si>
    <t>CS ÚRS 2023 01</t>
  </si>
  <si>
    <t>-1333857510</t>
  </si>
  <si>
    <t>https://podminky.urs.cz/item/CS_URS_2023_01/895941313</t>
  </si>
  <si>
    <t>33</t>
  </si>
  <si>
    <t>59223857</t>
  </si>
  <si>
    <t>skruž betonová horní pro uliční vpusť 450x295x50mm</t>
  </si>
  <si>
    <t>-1821750583</t>
  </si>
  <si>
    <t>34</t>
  </si>
  <si>
    <t>895941332</t>
  </si>
  <si>
    <t>Osazení vpusti uliční z betonových dílců DN 450 skruž průběžná se zápachovou uzávěrkou</t>
  </si>
  <si>
    <t>445506630</t>
  </si>
  <si>
    <t>https://podminky.urs.cz/item/CS_URS_2023_01/895941332</t>
  </si>
  <si>
    <t>35</t>
  </si>
  <si>
    <t>59224493</t>
  </si>
  <si>
    <t>vpusť uliční DN 450 skruž průběžná 450/645x50mm betonová se zápachovou uzávěrkou 150mm PVC</t>
  </si>
  <si>
    <t>930748375</t>
  </si>
  <si>
    <t>36</t>
  </si>
  <si>
    <t>895941362</t>
  </si>
  <si>
    <t>Osazení vpusti uliční z betonových dílců DN 500 skruž středová 590 mm</t>
  </si>
  <si>
    <t>-1850264999</t>
  </si>
  <si>
    <t>https://podminky.urs.cz/item/CS_URS_2023_01/895941362</t>
  </si>
  <si>
    <t>37</t>
  </si>
  <si>
    <t>59224462</t>
  </si>
  <si>
    <t>vpusť uliční DN 500 skruž průběžná vysoká betonová 500/590x65mm</t>
  </si>
  <si>
    <t>-680605253</t>
  </si>
  <si>
    <t>38</t>
  </si>
  <si>
    <t>899204112</t>
  </si>
  <si>
    <t>Osazení mříží litinových včetně rámů a košů na bahno pro třídu zatížení D400, E600</t>
  </si>
  <si>
    <t>-1710441194</t>
  </si>
  <si>
    <t>https://podminky.urs.cz/item/CS_URS_2023_01/899204112</t>
  </si>
  <si>
    <t>39</t>
  </si>
  <si>
    <t>59223250R</t>
  </si>
  <si>
    <t>obrubníková vpusť včetně vyrovnávacího prstence</t>
  </si>
  <si>
    <t>-992470665</t>
  </si>
  <si>
    <t>40</t>
  </si>
  <si>
    <t>59223250</t>
  </si>
  <si>
    <t>mříž vtoková litinová k uliční vpusti C250/D400 300x500mm</t>
  </si>
  <si>
    <t>-1841288340</t>
  </si>
  <si>
    <t>41</t>
  </si>
  <si>
    <t>59224483</t>
  </si>
  <si>
    <t>vpusť uliční DN 450 vyrovnávací prstenec pro rám 300x500mm</t>
  </si>
  <si>
    <t>-882542560</t>
  </si>
  <si>
    <t>42</t>
  </si>
  <si>
    <t>59223874</t>
  </si>
  <si>
    <t>koš vysoký pro uliční vpusti žárově Pz plech pro rám 500/300mm</t>
  </si>
  <si>
    <t>-206979548</t>
  </si>
  <si>
    <t>43</t>
  </si>
  <si>
    <t>899231111</t>
  </si>
  <si>
    <t>Výšková úprava uličního vstupu nebo vpusti do 200 mm zvýšením mříže</t>
  </si>
  <si>
    <t>-27588440</t>
  </si>
  <si>
    <t>https://podminky.urs.cz/item/CS_URS_2023_01/899231111</t>
  </si>
  <si>
    <t>44</t>
  </si>
  <si>
    <t>899331111</t>
  </si>
  <si>
    <t>Výšková úprava uličního vstupu nebo vpusti do 200 mm zvýšením poklopu</t>
  </si>
  <si>
    <t>-1225530197</t>
  </si>
  <si>
    <t>https://podminky.urs.cz/item/CS_URS_2023_01/899331111</t>
  </si>
  <si>
    <t>45</t>
  </si>
  <si>
    <t>899431111</t>
  </si>
  <si>
    <t>Výšková úprava uličního vstupu nebo vpusti do 200 mm zvýšením krycího hrnce, šoupěte nebo hydrantu bez úpravy armatur</t>
  </si>
  <si>
    <t>-350309738</t>
  </si>
  <si>
    <t>https://podminky.urs.cz/item/CS_URS_2023_01/899431111</t>
  </si>
  <si>
    <t>Ostatní konstrukce a práce, bourání</t>
  </si>
  <si>
    <t>46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</si>
  <si>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</si>
  <si>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</si>
  <si>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1675675187</t>
  </si>
  <si>
    <t>https://podminky.urs.cz/item/CS_URS_2024_01/916131213</t>
  </si>
  <si>
    <t>obruby silniční</t>
  </si>
  <si>
    <t>141+152</t>
  </si>
  <si>
    <t>47</t>
  </si>
  <si>
    <t>59217031</t>
  </si>
  <si>
    <t>obrubník silniční betonový 1000x150x250mm</t>
  </si>
  <si>
    <t>616977663</t>
  </si>
  <si>
    <t>(141+152)*1,02</t>
  </si>
  <si>
    <t>48</t>
  </si>
  <si>
    <t>916111123</t>
  </si>
  <si>
    <t>Osazení silniční obruby z betonových tvarovek v jedné řadě s ložem tl. přes 50 do 100 mm, s boční opěrou z betonu prostého, do lože z betonu prostého téže značky</t>
  </si>
  <si>
    <t>2142872207</t>
  </si>
  <si>
    <t>https://podminky.urs.cz/item/CS_URS_2024_01/916111123</t>
  </si>
  <si>
    <t>49</t>
  </si>
  <si>
    <t>59245020</t>
  </si>
  <si>
    <t>dlažba skladebná betonová 200x100mm tl 80mm přírodní</t>
  </si>
  <si>
    <t>968256408</t>
  </si>
  <si>
    <t>(141+152)*0,1*1,02</t>
  </si>
  <si>
    <t>916111113</t>
  </si>
  <si>
    <t>Osazení silniční obruby z dlažebních kostek v jedné řadě s ložem tl. přes 50 do 100 mm, s vyplněním a zatřením spár cementovou maltou z velkých kostek s boční opěrou z betonu prostého, do lože z betonu prostého téže značky</t>
  </si>
  <si>
    <t>542933895</t>
  </si>
  <si>
    <t>https://podminky.urs.cz/item/CS_URS_2024_01/916111113</t>
  </si>
  <si>
    <t>ukončení sjezdů</t>
  </si>
  <si>
    <t>60+55</t>
  </si>
  <si>
    <t>51</t>
  </si>
  <si>
    <t>58381008</t>
  </si>
  <si>
    <t>kostka štípaná dlažební žula velká 15/17</t>
  </si>
  <si>
    <t>1297459822</t>
  </si>
  <si>
    <t>(60+55)*0,17*1,02</t>
  </si>
  <si>
    <t>52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</si>
  <si>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</si>
  <si>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</si>
  <si>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-672252123</t>
  </si>
  <si>
    <t>https://podminky.urs.cz/item/CS_URS_2024_01/916231213</t>
  </si>
  <si>
    <t>chodníkové obruby - ukončení chodníku v místech bez podezdívky</t>
  </si>
  <si>
    <t>20+20</t>
  </si>
  <si>
    <t>53</t>
  </si>
  <si>
    <t>59217036</t>
  </si>
  <si>
    <t>obrubník parkový betonový 500x80x250mm přírodní</t>
  </si>
  <si>
    <t>-622570236</t>
  </si>
  <si>
    <t>(20+20)*1,02</t>
  </si>
  <si>
    <t>54</t>
  </si>
  <si>
    <t>002R</t>
  </si>
  <si>
    <t>podezdívka ve 2 až 3 řadách ze štípaných bloků, betonový základ hl. 0,6m a šířky 0,4m, poplast. pletivo nebo panely výšky 1m, dodávka + montáž včetně zemních prací, bourání stávající podezdívky a pletivových dílců, vč. odvozu a likvidace suti a přebytečné zeminy</t>
  </si>
  <si>
    <t>-1380389383</t>
  </si>
  <si>
    <t>60</t>
  </si>
  <si>
    <t>55</t>
  </si>
  <si>
    <t>919735112</t>
  </si>
  <si>
    <t>Řezání stávajícího živičného krytu nebo podkladu hloubky přes 50 do 100 mm</t>
  </si>
  <si>
    <t>470002019</t>
  </si>
  <si>
    <t>146+153</t>
  </si>
  <si>
    <t>56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</si>
  <si>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</si>
  <si>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</si>
  <si>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369718924</t>
  </si>
  <si>
    <t>https://podminky.urs.cz/item/CS_URS_2023_01/919732211</t>
  </si>
  <si>
    <t>57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</si>
  <si>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</si>
  <si>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</si>
  <si>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-530253284</t>
  </si>
  <si>
    <t>https://podminky.urs.cz/item/CS_URS_2024_01/966006132</t>
  </si>
  <si>
    <t>58</t>
  </si>
  <si>
    <t>914111111</t>
  </si>
  <si>
    <t>Montáž svislé dopravní značky základní velikosti do 1 m2 objímkami na sloupky nebo konzoly</t>
  </si>
  <si>
    <t>-1347323069</t>
  </si>
  <si>
    <t>https://podminky.urs.cz/item/CS_URS_2023_01/914111111</t>
  </si>
  <si>
    <t>59</t>
  </si>
  <si>
    <t>914511112</t>
  </si>
  <si>
    <t>Montáž sloupku dopravních značek délky do 3,5 m do hliníkové patky pro sloupek D 60 mm</t>
  </si>
  <si>
    <t>-1299951642</t>
  </si>
  <si>
    <t>https://podminky.urs.cz/item/CS_URS_2023_01/914511112</t>
  </si>
  <si>
    <t>40445225</t>
  </si>
  <si>
    <t>sloupek pro dopravní značku Zn D 60mm v 3,5m</t>
  </si>
  <si>
    <t>1063008469</t>
  </si>
  <si>
    <t>61</t>
  </si>
  <si>
    <t>40445240</t>
  </si>
  <si>
    <t>patka pro sloupek Al D 60mm</t>
  </si>
  <si>
    <t>-112701795</t>
  </si>
  <si>
    <t>62</t>
  </si>
  <si>
    <t>40445256</t>
  </si>
  <si>
    <t>svorka upínací na sloupek dopravní značky D 60mm</t>
  </si>
  <si>
    <t>580510807</t>
  </si>
  <si>
    <t>63</t>
  </si>
  <si>
    <t>40445253</t>
  </si>
  <si>
    <t>víčko plastové na sloupek D 60mm</t>
  </si>
  <si>
    <t>268781620</t>
  </si>
  <si>
    <t>997</t>
  </si>
  <si>
    <t>Přesun sutě</t>
  </si>
  <si>
    <t>64</t>
  </si>
  <si>
    <t>997211511R</t>
  </si>
  <si>
    <t>Vodorovná doprava suti nebo vybouraných hmot suti se složením a hrubým urovnáním, na skládku včetně likvidace v souladu se zákonem o odpadech</t>
  </si>
  <si>
    <t>-1727060217</t>
  </si>
  <si>
    <t>998</t>
  </si>
  <si>
    <t>Přesun hmot</t>
  </si>
  <si>
    <t>65</t>
  </si>
  <si>
    <t>998225111</t>
  </si>
  <si>
    <t>Přesun hmot pro komunikace s krytem z kameniva, monolitickým betonovým nebo živičným dopravní vzdálenost do 200 m jakékoliv délky objektu</t>
  </si>
  <si>
    <t>1340855994</t>
  </si>
  <si>
    <t>https://podminky.urs.cz/item/CS_URS_2024_01/998225111</t>
  </si>
  <si>
    <t>VRN</t>
  </si>
  <si>
    <t>Vedlejší rozpočtové náklady</t>
  </si>
  <si>
    <t>VRN1</t>
  </si>
  <si>
    <t>Průzkumné, geodetické a projektové práce</t>
  </si>
  <si>
    <t>66</t>
  </si>
  <si>
    <t>012203000</t>
  </si>
  <si>
    <t>Geodetické práce při provádění stavby</t>
  </si>
  <si>
    <t>1024</t>
  </si>
  <si>
    <t>2074544104</t>
  </si>
  <si>
    <t>67</t>
  </si>
  <si>
    <t>012303000</t>
  </si>
  <si>
    <t>Geodetické práce po výstavbě</t>
  </si>
  <si>
    <t>-1015368191</t>
  </si>
  <si>
    <t>P</t>
  </si>
  <si>
    <t>Poznámka k položce:_x000d_
zaměření skutečného provedení stavby</t>
  </si>
  <si>
    <t>68</t>
  </si>
  <si>
    <t>012403000</t>
  </si>
  <si>
    <t>Kartografické práce - geometrický plán</t>
  </si>
  <si>
    <t>951961910</t>
  </si>
  <si>
    <t>https://podminky.urs.cz/item/CS_URS_2024_01/012403000</t>
  </si>
  <si>
    <t>69</t>
  </si>
  <si>
    <t>013254000</t>
  </si>
  <si>
    <t>Dokumentace skutečného provedení stavby</t>
  </si>
  <si>
    <t>-1502169697</t>
  </si>
  <si>
    <t>VRN3</t>
  </si>
  <si>
    <t>Zařízení staveniště</t>
  </si>
  <si>
    <t>70</t>
  </si>
  <si>
    <t>030001000</t>
  </si>
  <si>
    <t>1988371963</t>
  </si>
  <si>
    <t>71</t>
  </si>
  <si>
    <t>034303000</t>
  </si>
  <si>
    <t>Dopravní značení na staveništi včetně inženýrské činnosti</t>
  </si>
  <si>
    <t>kč</t>
  </si>
  <si>
    <t>1678697621</t>
  </si>
  <si>
    <t>72</t>
  </si>
  <si>
    <t>039103000</t>
  </si>
  <si>
    <t>Rozebrání, bourání a odvoz zařízení staveniště</t>
  </si>
  <si>
    <t>1814812014</t>
  </si>
  <si>
    <t>VRN7</t>
  </si>
  <si>
    <t>Provozní vlivy</t>
  </si>
  <si>
    <t>73</t>
  </si>
  <si>
    <t>071002000</t>
  </si>
  <si>
    <t>Koordinace s pracemi na výměně vodovodu a opravách na kanalizaci</t>
  </si>
  <si>
    <t>Kč</t>
  </si>
  <si>
    <t>-965666114</t>
  </si>
  <si>
    <t>SO401 - VEŘEJNÉ OSVĚTLENÍ, 1. ČÁST</t>
  </si>
  <si>
    <t>montáž a kompletace stožárů a svítidel vč. mechanizace</t>
  </si>
  <si>
    <t>KS</t>
  </si>
  <si>
    <t>893134861</t>
  </si>
  <si>
    <t>PRAB04A</t>
  </si>
  <si>
    <t>RYHY 35X85CM ZASTAV.UZEMI TR3</t>
  </si>
  <si>
    <t>1388356436</t>
  </si>
  <si>
    <t>9870039000</t>
  </si>
  <si>
    <t>VYK&gt; MATERIAL PRO ZABEZPECENI VYKOPU</t>
  </si>
  <si>
    <t>SADA</t>
  </si>
  <si>
    <t>-196868468</t>
  </si>
  <si>
    <t>9870039100</t>
  </si>
  <si>
    <t>VYK&gt; MATERIAL ZAJISTENI STEN KABEL. RYH</t>
  </si>
  <si>
    <t>-1932428313</t>
  </si>
  <si>
    <t>PREB52A</t>
  </si>
  <si>
    <t>JAMY PROTLAKY NN V ZAST.UZEMI TR3</t>
  </si>
  <si>
    <t>-998282600</t>
  </si>
  <si>
    <t>-672714987</t>
  </si>
  <si>
    <t>9870039200</t>
  </si>
  <si>
    <t>VYK&gt; MATERIAL PRO PAZENI</t>
  </si>
  <si>
    <t>1600243742</t>
  </si>
  <si>
    <t>990</t>
  </si>
  <si>
    <t>dopravní značení</t>
  </si>
  <si>
    <t>-2063371683</t>
  </si>
  <si>
    <t>PRFB07A</t>
  </si>
  <si>
    <t>PROTLAK RIZENY DO 90 MM VC.TRUBKY</t>
  </si>
  <si>
    <t>200916272</t>
  </si>
  <si>
    <t>9870011960</t>
  </si>
  <si>
    <t>VYK&gt; TRUBKA PROTLAK PE100 SDR17 PR. 90</t>
  </si>
  <si>
    <t>980339934</t>
  </si>
  <si>
    <t>PSMB56A</t>
  </si>
  <si>
    <t>KABEL 1-CYKY-J 4X10 1000V VOLNE ULOZENY</t>
  </si>
  <si>
    <t>494952293</t>
  </si>
  <si>
    <t>1004283310</t>
  </si>
  <si>
    <t>KABEL 1-CYKY-J 4X10 1000V</t>
  </si>
  <si>
    <t>-1963179260</t>
  </si>
  <si>
    <t>úprava pouzder pro zaústění kabelu</t>
  </si>
  <si>
    <t>1256496991</t>
  </si>
  <si>
    <t>zřízení betonových límců stožárů</t>
  </si>
  <si>
    <t>332068483</t>
  </si>
  <si>
    <t>SR 481/721/E27</t>
  </si>
  <si>
    <t>Stožárová rozvodnice SR 481/721 /E27 UN</t>
  </si>
  <si>
    <t>-292023247</t>
  </si>
  <si>
    <t>1000001220</t>
  </si>
  <si>
    <t>DRAT FEZN PRUM.10MM ZEMNICI(BAL.50KG)</t>
  </si>
  <si>
    <t>KG</t>
  </si>
  <si>
    <t>1358225820</t>
  </si>
  <si>
    <t>PFLB05A</t>
  </si>
  <si>
    <t>POJISTKA NOZOVA NN VEL.000 GG 10A</t>
  </si>
  <si>
    <t>1647800766</t>
  </si>
  <si>
    <t>1004219010</t>
  </si>
  <si>
    <t>POJISTKA NOZOVA ETI NV/NH00 C GG 10A</t>
  </si>
  <si>
    <t>1337775341</t>
  </si>
  <si>
    <t>PELB42A</t>
  </si>
  <si>
    <t>TRUBKA KORUG. PE KORUFLEX 110/90 OHEBNA</t>
  </si>
  <si>
    <t>-76351914</t>
  </si>
  <si>
    <t>1000174110</t>
  </si>
  <si>
    <t>TRUBKA KORUG.OHEBNA KORUFL. 90 CERNA 50M</t>
  </si>
  <si>
    <t>-256275226</t>
  </si>
  <si>
    <t>Č1002914518</t>
  </si>
  <si>
    <t>rozváděč SRM 18x160 A v pilíři</t>
  </si>
  <si>
    <t>-1004456137</t>
  </si>
  <si>
    <t>1000040290</t>
  </si>
  <si>
    <t>SVORKA SP1 - PRIPOJENI NA KONSTRUKCI</t>
  </si>
  <si>
    <t>-819128690</t>
  </si>
  <si>
    <t>9876002600</t>
  </si>
  <si>
    <t>DIN933-8.8-A2K</t>
  </si>
  <si>
    <t>-231706658</t>
  </si>
  <si>
    <t>9876008300</t>
  </si>
  <si>
    <t>DIN934-8-A2K</t>
  </si>
  <si>
    <t>-1529628639</t>
  </si>
  <si>
    <t>9876010400</t>
  </si>
  <si>
    <t>DIN7980-230HV-A2K</t>
  </si>
  <si>
    <t>-670663300</t>
  </si>
  <si>
    <t>PRGB32A</t>
  </si>
  <si>
    <t>VYKOP JAMY ZASTAVENE UZEMI TR.3</t>
  </si>
  <si>
    <t>M3</t>
  </si>
  <si>
    <t>-1702287341</t>
  </si>
  <si>
    <t>PRGB36A</t>
  </si>
  <si>
    <t>ZASYP JAMY ZASTAVENE UZEMI TR.3</t>
  </si>
  <si>
    <t>-634551943</t>
  </si>
  <si>
    <t>1003559310</t>
  </si>
  <si>
    <t>KERAMZIT LIAPOR 1-4MM</t>
  </si>
  <si>
    <t>BAL</t>
  </si>
  <si>
    <t>248393825</t>
  </si>
  <si>
    <t>1000040260</t>
  </si>
  <si>
    <t>SVORKA SK KRIZOVA</t>
  </si>
  <si>
    <t>-56279861</t>
  </si>
  <si>
    <t>doprava výkon. materiálu, odvoz zeminy</t>
  </si>
  <si>
    <t>KM</t>
  </si>
  <si>
    <t>-1181851900</t>
  </si>
  <si>
    <t>revize</t>
  </si>
  <si>
    <t>HOD</t>
  </si>
  <si>
    <t>1673578645</t>
  </si>
  <si>
    <t>skládkovné</t>
  </si>
  <si>
    <t>T</t>
  </si>
  <si>
    <t>-1971997737</t>
  </si>
  <si>
    <t>999999</t>
  </si>
  <si>
    <t>koordinační činnost zhotovitele</t>
  </si>
  <si>
    <t>-1688376976</t>
  </si>
  <si>
    <t>10000124578</t>
  </si>
  <si>
    <t>pokládka uzemňovacího drátu 10 mm</t>
  </si>
  <si>
    <t>-995290827</t>
  </si>
  <si>
    <t>12354558</t>
  </si>
  <si>
    <t>svítidlo GUIDA 135 LED 40 W/2700K</t>
  </si>
  <si>
    <t>621926513</t>
  </si>
  <si>
    <t>11-1</t>
  </si>
  <si>
    <t>demontáž stožárů a svítidel vč. mechanizace</t>
  </si>
  <si>
    <t>1220780309</t>
  </si>
  <si>
    <t>Č1000056400</t>
  </si>
  <si>
    <t>ROURA BETONOVA PR.30/100CM</t>
  </si>
  <si>
    <t>58342545</t>
  </si>
  <si>
    <t>8808</t>
  </si>
  <si>
    <t>DSPS - zapojení, dokumentace skut.provedení</t>
  </si>
  <si>
    <t>-220590220</t>
  </si>
  <si>
    <t>geodeti. zaměř. skut. stavu</t>
  </si>
  <si>
    <t>-1840872880</t>
  </si>
  <si>
    <t>0121006076.1</t>
  </si>
  <si>
    <t>vyloznik V1/89/1800 - 1500/60</t>
  </si>
  <si>
    <t>182133645</t>
  </si>
  <si>
    <t>PRGB02A</t>
  </si>
  <si>
    <t>VYKOP ZAKLADU PB,PILIR ZASTAV.UZEMI TR.3</t>
  </si>
  <si>
    <t>-1428178803</t>
  </si>
  <si>
    <t>PRGB07A</t>
  </si>
  <si>
    <t>ZASYP ZAKLADU PB,PILIR ZASTAV.UZEMI TR.3</t>
  </si>
  <si>
    <t>-1275543658</t>
  </si>
  <si>
    <t>PRDB01A</t>
  </si>
  <si>
    <t>RYHY 10X10CM ZASTAV.UZEMI TR3</t>
  </si>
  <si>
    <t>-1309033260</t>
  </si>
  <si>
    <t>PCCB51A</t>
  </si>
  <si>
    <t>KABEL CYKY-J 3X2,5 PEVNE ULOZENY</t>
  </si>
  <si>
    <t>2025213357</t>
  </si>
  <si>
    <t>1000013290</t>
  </si>
  <si>
    <t>KABEL CYKY-J 3X2,5 750V</t>
  </si>
  <si>
    <t>438919943</t>
  </si>
  <si>
    <t>PCIB01A</t>
  </si>
  <si>
    <t>UKONC.-ZAP.VOD.DO 2,5MM2 SVORK.V ROZVAD.</t>
  </si>
  <si>
    <t>240640655</t>
  </si>
  <si>
    <t>PCIB03A</t>
  </si>
  <si>
    <t>UKONC.-ZAP.VOD.DO 16 MM2 SVORK.V ROZVAD.</t>
  </si>
  <si>
    <t>209148025</t>
  </si>
  <si>
    <t>PCIB68A</t>
  </si>
  <si>
    <t>UKONC.KAB.DO 4X 25 BEZ TRMENU,BEZ OK</t>
  </si>
  <si>
    <t>1762470636</t>
  </si>
  <si>
    <t>PECB65A</t>
  </si>
  <si>
    <t>ZAKL.BETON C12/15 DO 5M3 BEZ BEDN.A DOPR</t>
  </si>
  <si>
    <t>-1783214340</t>
  </si>
  <si>
    <t>9870011010</t>
  </si>
  <si>
    <t>VYK&gt; SMES BETONOVA C12/15 XC0</t>
  </si>
  <si>
    <t>2027484903</t>
  </si>
  <si>
    <t>1508015989</t>
  </si>
  <si>
    <t xml:space="preserve">STOZAR SILNICNI  JB 8 ST 159/108/89</t>
  </si>
  <si>
    <t>1550904627</t>
  </si>
  <si>
    <t>PRAB40A</t>
  </si>
  <si>
    <t>RYHY 50X120CM ZASTAV.UZEMI TR3</t>
  </si>
  <si>
    <t>579288321</t>
  </si>
  <si>
    <t>779534656</t>
  </si>
  <si>
    <t>-699903481</t>
  </si>
  <si>
    <t>PRDB87A</t>
  </si>
  <si>
    <t>KRYTI KABELU VYSTRAZNOU FOLII SIRKY 33CM</t>
  </si>
  <si>
    <t>-1254535746</t>
  </si>
  <si>
    <t>1000327780</t>
  </si>
  <si>
    <t>FÓLIE VÝSTR.S BLESKEM 330X0,4 ČERV.</t>
  </si>
  <si>
    <t>583167386</t>
  </si>
  <si>
    <t>Č100291451812</t>
  </si>
  <si>
    <t>PRVO HDO/40/21x16-32 5.1.13 na sokl, nabídka 2100143</t>
  </si>
  <si>
    <t>-1798059829</t>
  </si>
  <si>
    <t>RDB50</t>
  </si>
  <si>
    <t>KAB.LOZE PISKOVE NN SIRE 35 CM,BEZ ZAKR.</t>
  </si>
  <si>
    <t>-394566328</t>
  </si>
  <si>
    <t>1311000060</t>
  </si>
  <si>
    <t>vyloznik UNI 1- 500/60</t>
  </si>
  <si>
    <t>-738542056</t>
  </si>
  <si>
    <t>SO 06.00</t>
  </si>
  <si>
    <t xml:space="preserve">SKRIN SP100/NSP1P  3X160A NA SLOUP</t>
  </si>
  <si>
    <t>-90514523</t>
  </si>
  <si>
    <t>SO 07.00</t>
  </si>
  <si>
    <t>OMEZOV.PREP.1KV+SVORKY PRIPOJ. AES16-120</t>
  </si>
  <si>
    <t>-1405936570</t>
  </si>
  <si>
    <t>SEZNAM FIGUR</t>
  </si>
  <si>
    <t>Výměra</t>
  </si>
  <si>
    <t xml:space="preserve"> SO101</t>
  </si>
  <si>
    <t>Použití figury:</t>
  </si>
  <si>
    <t xml:space="preserve">Vodorovné přemístění výkopku nebo sypaniny po suchu  na obvyklém dopravním prostředku, bez naložení výkopku, avšak se složením bez rozhrnutí z horniny tř. 1 až 4 na skládku včetně likvidace v souladu se zákonem o odpadech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</si>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</sst>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38" fillId="2" borderId="20" xfId="0" applyFont="1" applyFill="1" applyBorder="1" applyAlignment="1" applyProtection="1">
      <alignment horizontal="left" vertical="center"/>
      <protection locked="0"/>
    </xf>
    <xf numFmtId="0" fontId="38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54114" TargetMode="External" /><Relationship Id="rId2" Type="http://schemas.openxmlformats.org/officeDocument/2006/relationships/hyperlink" Target="https://podminky.urs.cz/item/CS_URS_2024_01/113202111" TargetMode="External" /><Relationship Id="rId3" Type="http://schemas.openxmlformats.org/officeDocument/2006/relationships/hyperlink" Target="https://podminky.urs.cz/item/CS_URS_2024_01/113106123" TargetMode="External" /><Relationship Id="rId4" Type="http://schemas.openxmlformats.org/officeDocument/2006/relationships/hyperlink" Target="https://podminky.urs.cz/item/CS_URS_2024_01/122151104" TargetMode="External" /><Relationship Id="rId5" Type="http://schemas.openxmlformats.org/officeDocument/2006/relationships/hyperlink" Target="https://podminky.urs.cz/item/CS_URS_2024_01/132151102" TargetMode="External" /><Relationship Id="rId6" Type="http://schemas.openxmlformats.org/officeDocument/2006/relationships/hyperlink" Target="https://podminky.urs.cz/item/CS_URS_2024_01/111211101R" TargetMode="External" /><Relationship Id="rId7" Type="http://schemas.openxmlformats.org/officeDocument/2006/relationships/hyperlink" Target="https://podminky.urs.cz/item/CS_URS_2024_01/174151101" TargetMode="External" /><Relationship Id="rId8" Type="http://schemas.openxmlformats.org/officeDocument/2006/relationships/hyperlink" Target="https://podminky.urs.cz/item/CS_URS_2024_01/181951112" TargetMode="External" /><Relationship Id="rId9" Type="http://schemas.openxmlformats.org/officeDocument/2006/relationships/hyperlink" Target="https://podminky.urs.cz/item/CS_URS_2024_01/212751105" TargetMode="External" /><Relationship Id="rId10" Type="http://schemas.openxmlformats.org/officeDocument/2006/relationships/hyperlink" Target="https://podminky.urs.cz/item/CS_URS_2024_01/564861111" TargetMode="External" /><Relationship Id="rId11" Type="http://schemas.openxmlformats.org/officeDocument/2006/relationships/hyperlink" Target="https://podminky.urs.cz/item/CS_URS_2024_01/564851111" TargetMode="External" /><Relationship Id="rId12" Type="http://schemas.openxmlformats.org/officeDocument/2006/relationships/hyperlink" Target="https://podminky.urs.cz/item/CS_URS_2024_01/564911411" TargetMode="External" /><Relationship Id="rId13" Type="http://schemas.openxmlformats.org/officeDocument/2006/relationships/hyperlink" Target="https://podminky.urs.cz/item/CS_URS_2024_01/564952111" TargetMode="External" /><Relationship Id="rId14" Type="http://schemas.openxmlformats.org/officeDocument/2006/relationships/hyperlink" Target="https://podminky.urs.cz/item/CS_URS_2024_01/577156111" TargetMode="External" /><Relationship Id="rId15" Type="http://schemas.openxmlformats.org/officeDocument/2006/relationships/hyperlink" Target="https://podminky.urs.cz/item/CS_URS_2024_01/573231106" TargetMode="External" /><Relationship Id="rId16" Type="http://schemas.openxmlformats.org/officeDocument/2006/relationships/hyperlink" Target="https://podminky.urs.cz/item/CS_URS_2024_01/577134111" TargetMode="External" /><Relationship Id="rId17" Type="http://schemas.openxmlformats.org/officeDocument/2006/relationships/hyperlink" Target="https://podminky.urs.cz/item/CS_URS_2024_01/565155101" TargetMode="External" /><Relationship Id="rId18" Type="http://schemas.openxmlformats.org/officeDocument/2006/relationships/hyperlink" Target="https://podminky.urs.cz/item/CS_URS_2024_01/577143111" TargetMode="External" /><Relationship Id="rId19" Type="http://schemas.openxmlformats.org/officeDocument/2006/relationships/hyperlink" Target="https://podminky.urs.cz/item/CS_URS_2024_01/596211212" TargetMode="External" /><Relationship Id="rId20" Type="http://schemas.openxmlformats.org/officeDocument/2006/relationships/hyperlink" Target="https://podminky.urs.cz/item/CS_URS_2024_01/596211110" TargetMode="External" /><Relationship Id="rId21" Type="http://schemas.openxmlformats.org/officeDocument/2006/relationships/hyperlink" Target="https://podminky.urs.cz/item/CS_URS_2023_02/871315221" TargetMode="External" /><Relationship Id="rId22" Type="http://schemas.openxmlformats.org/officeDocument/2006/relationships/hyperlink" Target="https://podminky.urs.cz/item/CS_URS_2023_02/877310310" TargetMode="External" /><Relationship Id="rId23" Type="http://schemas.openxmlformats.org/officeDocument/2006/relationships/hyperlink" Target="https://podminky.urs.cz/item/CS_URS_2023_02/895941302" TargetMode="External" /><Relationship Id="rId24" Type="http://schemas.openxmlformats.org/officeDocument/2006/relationships/hyperlink" Target="https://podminky.urs.cz/item/CS_URS_2023_01/895941313" TargetMode="External" /><Relationship Id="rId25" Type="http://schemas.openxmlformats.org/officeDocument/2006/relationships/hyperlink" Target="https://podminky.urs.cz/item/CS_URS_2023_01/895941332" TargetMode="External" /><Relationship Id="rId26" Type="http://schemas.openxmlformats.org/officeDocument/2006/relationships/hyperlink" Target="https://podminky.urs.cz/item/CS_URS_2023_01/895941362" TargetMode="External" /><Relationship Id="rId27" Type="http://schemas.openxmlformats.org/officeDocument/2006/relationships/hyperlink" Target="https://podminky.urs.cz/item/CS_URS_2023_01/899204112" TargetMode="External" /><Relationship Id="rId28" Type="http://schemas.openxmlformats.org/officeDocument/2006/relationships/hyperlink" Target="https://podminky.urs.cz/item/CS_URS_2023_01/899231111" TargetMode="External" /><Relationship Id="rId29" Type="http://schemas.openxmlformats.org/officeDocument/2006/relationships/hyperlink" Target="https://podminky.urs.cz/item/CS_URS_2023_01/899331111" TargetMode="External" /><Relationship Id="rId30" Type="http://schemas.openxmlformats.org/officeDocument/2006/relationships/hyperlink" Target="https://podminky.urs.cz/item/CS_URS_2023_01/899431111" TargetMode="External" /><Relationship Id="rId31" Type="http://schemas.openxmlformats.org/officeDocument/2006/relationships/hyperlink" Target="https://podminky.urs.cz/item/CS_URS_2024_01/916131213" TargetMode="External" /><Relationship Id="rId32" Type="http://schemas.openxmlformats.org/officeDocument/2006/relationships/hyperlink" Target="https://podminky.urs.cz/item/CS_URS_2024_01/916111123" TargetMode="External" /><Relationship Id="rId33" Type="http://schemas.openxmlformats.org/officeDocument/2006/relationships/hyperlink" Target="https://podminky.urs.cz/item/CS_URS_2024_01/916111113" TargetMode="External" /><Relationship Id="rId34" Type="http://schemas.openxmlformats.org/officeDocument/2006/relationships/hyperlink" Target="https://podminky.urs.cz/item/CS_URS_2024_01/916231213" TargetMode="External" /><Relationship Id="rId35" Type="http://schemas.openxmlformats.org/officeDocument/2006/relationships/hyperlink" Target="https://podminky.urs.cz/item/CS_URS_2023_01/919732211" TargetMode="External" /><Relationship Id="rId36" Type="http://schemas.openxmlformats.org/officeDocument/2006/relationships/hyperlink" Target="https://podminky.urs.cz/item/CS_URS_2024_01/966006132" TargetMode="External" /><Relationship Id="rId37" Type="http://schemas.openxmlformats.org/officeDocument/2006/relationships/hyperlink" Target="https://podminky.urs.cz/item/CS_URS_2023_01/914111111" TargetMode="External" /><Relationship Id="rId38" Type="http://schemas.openxmlformats.org/officeDocument/2006/relationships/hyperlink" Target="https://podminky.urs.cz/item/CS_URS_2023_01/914511112" TargetMode="External" /><Relationship Id="rId39" Type="http://schemas.openxmlformats.org/officeDocument/2006/relationships/hyperlink" Target="https://podminky.urs.cz/item/CS_URS_2024_01/998225111" TargetMode="External" /><Relationship Id="rId40" Type="http://schemas.openxmlformats.org/officeDocument/2006/relationships/hyperlink" Target="https://podminky.urs.cz/item/CS_URS_2024_01/012403000" TargetMode="External" /><Relationship Id="rId4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06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TUPADLY - CHODNÍK U SILNICE III/18515 - II. ETAPA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10. 5. 2024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25.6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KLATOVY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MACÁN PROJEKCE DS s.r.o.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Žižkovský Petr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6.5" customHeight="1">
      <c r="A55" s="112" t="s">
        <v>76</v>
      </c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'SO101 - CHODNÍK'!J30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'SO101 - CHODNÍK'!P91</f>
        <v>0</v>
      </c>
      <c r="AV55" s="121">
        <f>'SO101 - CHODNÍK'!J33</f>
        <v>0</v>
      </c>
      <c r="AW55" s="121">
        <f>'SO101 - CHODNÍK'!J34</f>
        <v>0</v>
      </c>
      <c r="AX55" s="121">
        <f>'SO101 - CHODNÍK'!J35</f>
        <v>0</v>
      </c>
      <c r="AY55" s="121">
        <f>'SO101 - CHODNÍK'!J36</f>
        <v>0</v>
      </c>
      <c r="AZ55" s="121">
        <f>'SO101 - CHODNÍK'!F33</f>
        <v>0</v>
      </c>
      <c r="BA55" s="121">
        <f>'SO101 - CHODNÍK'!F34</f>
        <v>0</v>
      </c>
      <c r="BB55" s="121">
        <f>'SO101 - CHODNÍK'!F35</f>
        <v>0</v>
      </c>
      <c r="BC55" s="121">
        <f>'SO101 - CHODNÍK'!F36</f>
        <v>0</v>
      </c>
      <c r="BD55" s="123">
        <f>'SO101 - CHODNÍK'!F37</f>
        <v>0</v>
      </c>
      <c r="BE55" s="7"/>
      <c r="BT55" s="124" t="s">
        <v>80</v>
      </c>
      <c r="BV55" s="124" t="s">
        <v>74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6.5" customHeight="1">
      <c r="A56" s="112" t="s">
        <v>76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'SO401 - VEŘEJNÉ OSVĚTLENÍ...'!J30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5">
        <v>0</v>
      </c>
      <c r="AT56" s="126">
        <f>ROUND(SUM(AV56:AW56),2)</f>
        <v>0</v>
      </c>
      <c r="AU56" s="127">
        <f>'SO401 - VEŘEJNÉ OSVĚTLENÍ...'!P79</f>
        <v>0</v>
      </c>
      <c r="AV56" s="126">
        <f>'SO401 - VEŘEJNÉ OSVĚTLENÍ...'!J33</f>
        <v>0</v>
      </c>
      <c r="AW56" s="126">
        <f>'SO401 - VEŘEJNÉ OSVĚTLENÍ...'!J34</f>
        <v>0</v>
      </c>
      <c r="AX56" s="126">
        <f>'SO401 - VEŘEJNÉ OSVĚTLENÍ...'!J35</f>
        <v>0</v>
      </c>
      <c r="AY56" s="126">
        <f>'SO401 - VEŘEJNÉ OSVĚTLENÍ...'!J36</f>
        <v>0</v>
      </c>
      <c r="AZ56" s="126">
        <f>'SO401 - VEŘEJNÉ OSVĚTLENÍ...'!F33</f>
        <v>0</v>
      </c>
      <c r="BA56" s="126">
        <f>'SO401 - VEŘEJNÉ OSVĚTLENÍ...'!F34</f>
        <v>0</v>
      </c>
      <c r="BB56" s="126">
        <f>'SO401 - VEŘEJNÉ OSVĚTLENÍ...'!F35</f>
        <v>0</v>
      </c>
      <c r="BC56" s="126">
        <f>'SO401 - VEŘEJNÉ OSVĚTLENÍ...'!F36</f>
        <v>0</v>
      </c>
      <c r="BD56" s="128">
        <f>'SO401 - VEŘEJNÉ OSVĚTLENÍ...'!F37</f>
        <v>0</v>
      </c>
      <c r="BE56" s="7"/>
      <c r="BT56" s="124" t="s">
        <v>80</v>
      </c>
      <c r="BV56" s="124" t="s">
        <v>74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tNUL8BhaTRlEfoopBWaRKL2M7/xwV1f/2+lfujRGDY1ZvSAbzCoU2x7cqFRx0Hu+/omp9aAH04kLzavzRA/TMQ==" hashValue="mvYsDBXCM8ar5DIqzjx9X0HV0BFzT8nlVDKvi9TDIDLw/nGwXLViF0OK681eZzl5PKa75kkiCf/oAPI9ZMjCYA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101 - CHODNÍK'!C2" display="/"/>
    <hyperlink ref="A56" location="'SO401 - VEŘEJNÉ OSVĚTLENÍ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  <c r="AZ2" s="129" t="s">
        <v>86</v>
      </c>
      <c r="BA2" s="129" t="s">
        <v>86</v>
      </c>
      <c r="BB2" s="129" t="s">
        <v>87</v>
      </c>
      <c r="BC2" s="129" t="s">
        <v>88</v>
      </c>
      <c r="BD2" s="129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82</v>
      </c>
      <c r="AZ3" s="129" t="s">
        <v>89</v>
      </c>
      <c r="BA3" s="129" t="s">
        <v>89</v>
      </c>
      <c r="BB3" s="129" t="s">
        <v>87</v>
      </c>
      <c r="BC3" s="129" t="s">
        <v>90</v>
      </c>
      <c r="BD3" s="129" t="s">
        <v>82</v>
      </c>
    </row>
    <row r="4" s="1" customFormat="1" ht="24.96" customHeight="1">
      <c r="B4" s="21"/>
      <c r="D4" s="132" t="s">
        <v>91</v>
      </c>
      <c r="L4" s="21"/>
      <c r="M4" s="133" t="s">
        <v>10</v>
      </c>
      <c r="AT4" s="18" t="s">
        <v>4</v>
      </c>
      <c r="AZ4" s="129" t="s">
        <v>92</v>
      </c>
      <c r="BA4" s="129" t="s">
        <v>92</v>
      </c>
      <c r="BB4" s="129" t="s">
        <v>87</v>
      </c>
      <c r="BC4" s="129" t="s">
        <v>93</v>
      </c>
      <c r="BD4" s="129" t="s">
        <v>82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TUPADLY - CHODNÍK U SILNICE III/18515 - II. ETAPA</v>
      </c>
      <c r="F7" s="134"/>
      <c r="G7" s="134"/>
      <c r="H7" s="134"/>
      <c r="L7" s="21"/>
    </row>
    <row r="8" s="2" customFormat="1" ht="12" customHeight="1">
      <c r="A8" s="39"/>
      <c r="B8" s="45"/>
      <c r="C8" s="39"/>
      <c r="D8" s="134" t="s">
        <v>94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95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10. 5. 2024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19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27</v>
      </c>
      <c r="F15" s="39"/>
      <c r="G15" s="39"/>
      <c r="H15" s="39"/>
      <c r="I15" s="134" t="s">
        <v>28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29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28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31</v>
      </c>
      <c r="E20" s="39"/>
      <c r="F20" s="39"/>
      <c r="G20" s="39"/>
      <c r="H20" s="39"/>
      <c r="I20" s="134" t="s">
        <v>26</v>
      </c>
      <c r="J20" s="138" t="s">
        <v>19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32</v>
      </c>
      <c r="F21" s="39"/>
      <c r="G21" s="39"/>
      <c r="H21" s="39"/>
      <c r="I21" s="134" t="s">
        <v>28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34</v>
      </c>
      <c r="E23" s="39"/>
      <c r="F23" s="39"/>
      <c r="G23" s="39"/>
      <c r="H23" s="39"/>
      <c r="I23" s="134" t="s">
        <v>26</v>
      </c>
      <c r="J23" s="138" t="s">
        <v>19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35</v>
      </c>
      <c r="F24" s="39"/>
      <c r="G24" s="39"/>
      <c r="H24" s="39"/>
      <c r="I24" s="134" t="s">
        <v>28</v>
      </c>
      <c r="J24" s="138" t="s">
        <v>19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36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38</v>
      </c>
      <c r="E30" s="39"/>
      <c r="F30" s="39"/>
      <c r="G30" s="39"/>
      <c r="H30" s="39"/>
      <c r="I30" s="39"/>
      <c r="J30" s="146">
        <f>ROUND(J91,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40</v>
      </c>
      <c r="G32" s="39"/>
      <c r="H32" s="39"/>
      <c r="I32" s="147" t="s">
        <v>39</v>
      </c>
      <c r="J32" s="147" t="s">
        <v>41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42</v>
      </c>
      <c r="E33" s="134" t="s">
        <v>43</v>
      </c>
      <c r="F33" s="149">
        <f>ROUND((SUM(BE91:BE367)),  2)</f>
        <v>0</v>
      </c>
      <c r="G33" s="39"/>
      <c r="H33" s="39"/>
      <c r="I33" s="150">
        <v>0.20999999999999999</v>
      </c>
      <c r="J33" s="149">
        <f>ROUND(((SUM(BE91:BE367))*I33),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44</v>
      </c>
      <c r="F34" s="149">
        <f>ROUND((SUM(BF91:BF367)),  2)</f>
        <v>0</v>
      </c>
      <c r="G34" s="39"/>
      <c r="H34" s="39"/>
      <c r="I34" s="150">
        <v>0.12</v>
      </c>
      <c r="J34" s="149">
        <f>ROUND(((SUM(BF91:BF367))*I34),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45</v>
      </c>
      <c r="F35" s="149">
        <f>ROUND((SUM(BG91:BG367)),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46</v>
      </c>
      <c r="F36" s="149">
        <f>ROUND((SUM(BH91:BH367)),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47</v>
      </c>
      <c r="F37" s="149">
        <f>ROUND((SUM(BI91:BI367)),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TUPADLY - CHODNÍK U SILNICE III/18515 - II. ETAPA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SO101 - CHODNÍK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10. 5. 2024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MĚSTO KLATOVY</v>
      </c>
      <c r="G54" s="41"/>
      <c r="H54" s="41"/>
      <c r="I54" s="33" t="s">
        <v>31</v>
      </c>
      <c r="J54" s="37" t="str">
        <f>E21</f>
        <v>MACÁN PROJEKCE DS s.r.o.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Žižkovský Petr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97</v>
      </c>
      <c r="D57" s="164"/>
      <c r="E57" s="164"/>
      <c r="F57" s="164"/>
      <c r="G57" s="164"/>
      <c r="H57" s="164"/>
      <c r="I57" s="164"/>
      <c r="J57" s="165" t="s">
        <v>98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70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9" customFormat="1" ht="24.96" customHeight="1">
      <c r="A60" s="9"/>
      <c r="B60" s="167"/>
      <c r="C60" s="168"/>
      <c r="D60" s="169" t="s">
        <v>100</v>
      </c>
      <c r="E60" s="170"/>
      <c r="F60" s="170"/>
      <c r="G60" s="170"/>
      <c r="H60" s="170"/>
      <c r="I60" s="170"/>
      <c r="J60" s="171">
        <f>J92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101</v>
      </c>
      <c r="E61" s="176"/>
      <c r="F61" s="176"/>
      <c r="G61" s="176"/>
      <c r="H61" s="176"/>
      <c r="I61" s="176"/>
      <c r="J61" s="177">
        <f>J93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102</v>
      </c>
      <c r="E62" s="176"/>
      <c r="F62" s="176"/>
      <c r="G62" s="176"/>
      <c r="H62" s="176"/>
      <c r="I62" s="176"/>
      <c r="J62" s="177">
        <f>J158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103</v>
      </c>
      <c r="E63" s="176"/>
      <c r="F63" s="176"/>
      <c r="G63" s="176"/>
      <c r="H63" s="176"/>
      <c r="I63" s="176"/>
      <c r="J63" s="177">
        <f>J164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104</v>
      </c>
      <c r="E64" s="176"/>
      <c r="F64" s="176"/>
      <c r="G64" s="176"/>
      <c r="H64" s="176"/>
      <c r="I64" s="176"/>
      <c r="J64" s="177">
        <f>J250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105</v>
      </c>
      <c r="E65" s="176"/>
      <c r="F65" s="176"/>
      <c r="G65" s="176"/>
      <c r="H65" s="176"/>
      <c r="I65" s="176"/>
      <c r="J65" s="177">
        <f>J290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106</v>
      </c>
      <c r="E66" s="176"/>
      <c r="F66" s="176"/>
      <c r="G66" s="176"/>
      <c r="H66" s="176"/>
      <c r="I66" s="176"/>
      <c r="J66" s="177">
        <f>J347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107</v>
      </c>
      <c r="E67" s="176"/>
      <c r="F67" s="176"/>
      <c r="G67" s="176"/>
      <c r="H67" s="176"/>
      <c r="I67" s="176"/>
      <c r="J67" s="177">
        <f>J349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108</v>
      </c>
      <c r="E68" s="170"/>
      <c r="F68" s="170"/>
      <c r="G68" s="170"/>
      <c r="H68" s="170"/>
      <c r="I68" s="170"/>
      <c r="J68" s="171">
        <f>J352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109</v>
      </c>
      <c r="E69" s="176"/>
      <c r="F69" s="176"/>
      <c r="G69" s="176"/>
      <c r="H69" s="176"/>
      <c r="I69" s="176"/>
      <c r="J69" s="177">
        <f>J353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110</v>
      </c>
      <c r="E70" s="176"/>
      <c r="F70" s="176"/>
      <c r="G70" s="176"/>
      <c r="H70" s="176"/>
      <c r="I70" s="176"/>
      <c r="J70" s="177">
        <f>J360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111</v>
      </c>
      <c r="E71" s="176"/>
      <c r="F71" s="176"/>
      <c r="G71" s="176"/>
      <c r="H71" s="176"/>
      <c r="I71" s="176"/>
      <c r="J71" s="177">
        <f>J364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6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112</v>
      </c>
      <c r="D78" s="41"/>
      <c r="E78" s="41"/>
      <c r="F78" s="41"/>
      <c r="G78" s="41"/>
      <c r="H78" s="41"/>
      <c r="I78" s="41"/>
      <c r="J78" s="41"/>
      <c r="K78" s="41"/>
      <c r="L78" s="13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2" t="str">
        <f>E7</f>
        <v>TUPADLY - CHODNÍK U SILNICE III/18515 - II. ETAPA</v>
      </c>
      <c r="F81" s="33"/>
      <c r="G81" s="33"/>
      <c r="H81" s="33"/>
      <c r="I81" s="41"/>
      <c r="J81" s="41"/>
      <c r="K81" s="41"/>
      <c r="L81" s="13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94</v>
      </c>
      <c r="D82" s="41"/>
      <c r="E82" s="41"/>
      <c r="F82" s="41"/>
      <c r="G82" s="41"/>
      <c r="H82" s="41"/>
      <c r="I82" s="41"/>
      <c r="J82" s="41"/>
      <c r="K82" s="41"/>
      <c r="L82" s="13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SO101 - CHODNÍK</v>
      </c>
      <c r="F83" s="41"/>
      <c r="G83" s="41"/>
      <c r="H83" s="41"/>
      <c r="I83" s="41"/>
      <c r="J83" s="41"/>
      <c r="K83" s="41"/>
      <c r="L83" s="13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 xml:space="preserve"> </v>
      </c>
      <c r="G85" s="41"/>
      <c r="H85" s="41"/>
      <c r="I85" s="33" t="s">
        <v>23</v>
      </c>
      <c r="J85" s="73" t="str">
        <f>IF(J12="","",J12)</f>
        <v>10. 5. 2024</v>
      </c>
      <c r="K85" s="41"/>
      <c r="L85" s="13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5.65" customHeight="1">
      <c r="A87" s="39"/>
      <c r="B87" s="40"/>
      <c r="C87" s="33" t="s">
        <v>25</v>
      </c>
      <c r="D87" s="41"/>
      <c r="E87" s="41"/>
      <c r="F87" s="28" t="str">
        <f>E15</f>
        <v>MĚSTO KLATOVY</v>
      </c>
      <c r="G87" s="41"/>
      <c r="H87" s="41"/>
      <c r="I87" s="33" t="s">
        <v>31</v>
      </c>
      <c r="J87" s="37" t="str">
        <f>E21</f>
        <v>MACÁN PROJEKCE DS s.r.o.</v>
      </c>
      <c r="K87" s="41"/>
      <c r="L87" s="13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29</v>
      </c>
      <c r="D88" s="41"/>
      <c r="E88" s="41"/>
      <c r="F88" s="28" t="str">
        <f>IF(E18="","",E18)</f>
        <v>Vyplň údaj</v>
      </c>
      <c r="G88" s="41"/>
      <c r="H88" s="41"/>
      <c r="I88" s="33" t="s">
        <v>34</v>
      </c>
      <c r="J88" s="37" t="str">
        <f>E24</f>
        <v>Žižkovský Petr</v>
      </c>
      <c r="K88" s="41"/>
      <c r="L88" s="13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1" customFormat="1" ht="29.28" customHeight="1">
      <c r="A90" s="179"/>
      <c r="B90" s="180"/>
      <c r="C90" s="181" t="s">
        <v>113</v>
      </c>
      <c r="D90" s="182" t="s">
        <v>57</v>
      </c>
      <c r="E90" s="182" t="s">
        <v>53</v>
      </c>
      <c r="F90" s="182" t="s">
        <v>54</v>
      </c>
      <c r="G90" s="182" t="s">
        <v>114</v>
      </c>
      <c r="H90" s="182" t="s">
        <v>115</v>
      </c>
      <c r="I90" s="182" t="s">
        <v>116</v>
      </c>
      <c r="J90" s="182" t="s">
        <v>98</v>
      </c>
      <c r="K90" s="183" t="s">
        <v>117</v>
      </c>
      <c r="L90" s="184"/>
      <c r="M90" s="93" t="s">
        <v>19</v>
      </c>
      <c r="N90" s="94" t="s">
        <v>42</v>
      </c>
      <c r="O90" s="94" t="s">
        <v>118</v>
      </c>
      <c r="P90" s="94" t="s">
        <v>119</v>
      </c>
      <c r="Q90" s="94" t="s">
        <v>120</v>
      </c>
      <c r="R90" s="94" t="s">
        <v>121</v>
      </c>
      <c r="S90" s="94" t="s">
        <v>122</v>
      </c>
      <c r="T90" s="95" t="s">
        <v>123</v>
      </c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</row>
    <row r="91" s="2" customFormat="1" ht="22.8" customHeight="1">
      <c r="A91" s="39"/>
      <c r="B91" s="40"/>
      <c r="C91" s="100" t="s">
        <v>124</v>
      </c>
      <c r="D91" s="41"/>
      <c r="E91" s="41"/>
      <c r="F91" s="41"/>
      <c r="G91" s="41"/>
      <c r="H91" s="41"/>
      <c r="I91" s="41"/>
      <c r="J91" s="185">
        <f>BK91</f>
        <v>0</v>
      </c>
      <c r="K91" s="41"/>
      <c r="L91" s="45"/>
      <c r="M91" s="96"/>
      <c r="N91" s="186"/>
      <c r="O91" s="97"/>
      <c r="P91" s="187">
        <f>P92+P352</f>
        <v>0</v>
      </c>
      <c r="Q91" s="97"/>
      <c r="R91" s="187">
        <f>R92+R352</f>
        <v>240.96744300000006</v>
      </c>
      <c r="S91" s="97"/>
      <c r="T91" s="188">
        <f>T92+T352</f>
        <v>109.75200000000001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71</v>
      </c>
      <c r="AU91" s="18" t="s">
        <v>99</v>
      </c>
      <c r="BK91" s="189">
        <f>BK92+BK352</f>
        <v>0</v>
      </c>
    </row>
    <row r="92" s="12" customFormat="1" ht="25.92" customHeight="1">
      <c r="A92" s="12"/>
      <c r="B92" s="190"/>
      <c r="C92" s="191"/>
      <c r="D92" s="192" t="s">
        <v>71</v>
      </c>
      <c r="E92" s="193" t="s">
        <v>125</v>
      </c>
      <c r="F92" s="193" t="s">
        <v>126</v>
      </c>
      <c r="G92" s="191"/>
      <c r="H92" s="191"/>
      <c r="I92" s="194"/>
      <c r="J92" s="195">
        <f>BK92</f>
        <v>0</v>
      </c>
      <c r="K92" s="191"/>
      <c r="L92" s="196"/>
      <c r="M92" s="197"/>
      <c r="N92" s="198"/>
      <c r="O92" s="198"/>
      <c r="P92" s="199">
        <f>P93+P158+P164+P250+P290+P347+P349</f>
        <v>0</v>
      </c>
      <c r="Q92" s="198"/>
      <c r="R92" s="199">
        <f>R93+R158+R164+R250+R290+R347+R349</f>
        <v>240.96744300000006</v>
      </c>
      <c r="S92" s="198"/>
      <c r="T92" s="200">
        <f>T93+T158+T164+T250+T290+T347+T349</f>
        <v>109.75200000000001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80</v>
      </c>
      <c r="AT92" s="202" t="s">
        <v>71</v>
      </c>
      <c r="AU92" s="202" t="s">
        <v>72</v>
      </c>
      <c r="AY92" s="201" t="s">
        <v>127</v>
      </c>
      <c r="BK92" s="203">
        <f>BK93+BK158+BK164+BK250+BK290+BK347+BK349</f>
        <v>0</v>
      </c>
    </row>
    <row r="93" s="12" customFormat="1" ht="22.8" customHeight="1">
      <c r="A93" s="12"/>
      <c r="B93" s="190"/>
      <c r="C93" s="191"/>
      <c r="D93" s="192" t="s">
        <v>71</v>
      </c>
      <c r="E93" s="204" t="s">
        <v>80</v>
      </c>
      <c r="F93" s="204" t="s">
        <v>128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SUM(P94:P157)</f>
        <v>0</v>
      </c>
      <c r="Q93" s="198"/>
      <c r="R93" s="199">
        <f>SUM(R94:R157)</f>
        <v>16.837759999999999</v>
      </c>
      <c r="S93" s="198"/>
      <c r="T93" s="200">
        <f>SUM(T94:T157)</f>
        <v>109.58800000000001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80</v>
      </c>
      <c r="AT93" s="202" t="s">
        <v>71</v>
      </c>
      <c r="AU93" s="202" t="s">
        <v>80</v>
      </c>
      <c r="AY93" s="201" t="s">
        <v>127</v>
      </c>
      <c r="BK93" s="203">
        <f>SUM(BK94:BK157)</f>
        <v>0</v>
      </c>
    </row>
    <row r="94" s="2" customFormat="1" ht="24.15" customHeight="1">
      <c r="A94" s="39"/>
      <c r="B94" s="40"/>
      <c r="C94" s="206" t="s">
        <v>80</v>
      </c>
      <c r="D94" s="206" t="s">
        <v>129</v>
      </c>
      <c r="E94" s="207" t="s">
        <v>130</v>
      </c>
      <c r="F94" s="208" t="s">
        <v>131</v>
      </c>
      <c r="G94" s="209" t="s">
        <v>132</v>
      </c>
      <c r="H94" s="210">
        <v>472</v>
      </c>
      <c r="I94" s="211"/>
      <c r="J94" s="212">
        <f>ROUND(I94*H94,2)</f>
        <v>0</v>
      </c>
      <c r="K94" s="208" t="s">
        <v>133</v>
      </c>
      <c r="L94" s="45"/>
      <c r="M94" s="213" t="s">
        <v>19</v>
      </c>
      <c r="N94" s="214" t="s">
        <v>43</v>
      </c>
      <c r="O94" s="85"/>
      <c r="P94" s="215">
        <f>O94*H94</f>
        <v>0</v>
      </c>
      <c r="Q94" s="215">
        <v>8.0000000000000007E-05</v>
      </c>
      <c r="R94" s="215">
        <f>Q94*H94</f>
        <v>0.037760000000000002</v>
      </c>
      <c r="S94" s="215">
        <v>0.23000000000000001</v>
      </c>
      <c r="T94" s="216">
        <f>S94*H94</f>
        <v>108.56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7" t="s">
        <v>134</v>
      </c>
      <c r="AT94" s="217" t="s">
        <v>129</v>
      </c>
      <c r="AU94" s="217" t="s">
        <v>82</v>
      </c>
      <c r="AY94" s="18" t="s">
        <v>127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80</v>
      </c>
      <c r="BK94" s="218">
        <f>ROUND(I94*H94,2)</f>
        <v>0</v>
      </c>
      <c r="BL94" s="18" t="s">
        <v>134</v>
      </c>
      <c r="BM94" s="217" t="s">
        <v>135</v>
      </c>
    </row>
    <row r="95" s="2" customFormat="1">
      <c r="A95" s="39"/>
      <c r="B95" s="40"/>
      <c r="C95" s="41"/>
      <c r="D95" s="219" t="s">
        <v>136</v>
      </c>
      <c r="E95" s="41"/>
      <c r="F95" s="220" t="s">
        <v>137</v>
      </c>
      <c r="G95" s="41"/>
      <c r="H95" s="41"/>
      <c r="I95" s="221"/>
      <c r="J95" s="41"/>
      <c r="K95" s="41"/>
      <c r="L95" s="45"/>
      <c r="M95" s="222"/>
      <c r="N95" s="223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136</v>
      </c>
      <c r="AU95" s="18" t="s">
        <v>82</v>
      </c>
    </row>
    <row r="96" s="13" customFormat="1">
      <c r="A96" s="13"/>
      <c r="B96" s="224"/>
      <c r="C96" s="225"/>
      <c r="D96" s="226" t="s">
        <v>138</v>
      </c>
      <c r="E96" s="227" t="s">
        <v>19</v>
      </c>
      <c r="F96" s="228" t="s">
        <v>139</v>
      </c>
      <c r="G96" s="225"/>
      <c r="H96" s="227" t="s">
        <v>19</v>
      </c>
      <c r="I96" s="229"/>
      <c r="J96" s="225"/>
      <c r="K96" s="225"/>
      <c r="L96" s="230"/>
      <c r="M96" s="231"/>
      <c r="N96" s="232"/>
      <c r="O96" s="232"/>
      <c r="P96" s="232"/>
      <c r="Q96" s="232"/>
      <c r="R96" s="232"/>
      <c r="S96" s="232"/>
      <c r="T96" s="23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4" t="s">
        <v>138</v>
      </c>
      <c r="AU96" s="234" t="s">
        <v>82</v>
      </c>
      <c r="AV96" s="13" t="s">
        <v>80</v>
      </c>
      <c r="AW96" s="13" t="s">
        <v>33</v>
      </c>
      <c r="AX96" s="13" t="s">
        <v>72</v>
      </c>
      <c r="AY96" s="234" t="s">
        <v>127</v>
      </c>
    </row>
    <row r="97" s="14" customFormat="1">
      <c r="A97" s="14"/>
      <c r="B97" s="235"/>
      <c r="C97" s="236"/>
      <c r="D97" s="226" t="s">
        <v>138</v>
      </c>
      <c r="E97" s="237" t="s">
        <v>19</v>
      </c>
      <c r="F97" s="238" t="s">
        <v>140</v>
      </c>
      <c r="G97" s="236"/>
      <c r="H97" s="239">
        <v>292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138</v>
      </c>
      <c r="AU97" s="245" t="s">
        <v>82</v>
      </c>
      <c r="AV97" s="14" t="s">
        <v>82</v>
      </c>
      <c r="AW97" s="14" t="s">
        <v>33</v>
      </c>
      <c r="AX97" s="14" t="s">
        <v>72</v>
      </c>
      <c r="AY97" s="245" t="s">
        <v>127</v>
      </c>
    </row>
    <row r="98" s="13" customFormat="1">
      <c r="A98" s="13"/>
      <c r="B98" s="224"/>
      <c r="C98" s="225"/>
      <c r="D98" s="226" t="s">
        <v>138</v>
      </c>
      <c r="E98" s="227" t="s">
        <v>19</v>
      </c>
      <c r="F98" s="228" t="s">
        <v>141</v>
      </c>
      <c r="G98" s="225"/>
      <c r="H98" s="227" t="s">
        <v>19</v>
      </c>
      <c r="I98" s="229"/>
      <c r="J98" s="225"/>
      <c r="K98" s="225"/>
      <c r="L98" s="230"/>
      <c r="M98" s="231"/>
      <c r="N98" s="232"/>
      <c r="O98" s="232"/>
      <c r="P98" s="232"/>
      <c r="Q98" s="232"/>
      <c r="R98" s="232"/>
      <c r="S98" s="232"/>
      <c r="T98" s="23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4" t="s">
        <v>138</v>
      </c>
      <c r="AU98" s="234" t="s">
        <v>82</v>
      </c>
      <c r="AV98" s="13" t="s">
        <v>80</v>
      </c>
      <c r="AW98" s="13" t="s">
        <v>33</v>
      </c>
      <c r="AX98" s="13" t="s">
        <v>72</v>
      </c>
      <c r="AY98" s="234" t="s">
        <v>127</v>
      </c>
    </row>
    <row r="99" s="14" customFormat="1">
      <c r="A99" s="14"/>
      <c r="B99" s="235"/>
      <c r="C99" s="236"/>
      <c r="D99" s="226" t="s">
        <v>138</v>
      </c>
      <c r="E99" s="237" t="s">
        <v>19</v>
      </c>
      <c r="F99" s="238" t="s">
        <v>142</v>
      </c>
      <c r="G99" s="236"/>
      <c r="H99" s="239">
        <v>150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5" t="s">
        <v>138</v>
      </c>
      <c r="AU99" s="245" t="s">
        <v>82</v>
      </c>
      <c r="AV99" s="14" t="s">
        <v>82</v>
      </c>
      <c r="AW99" s="14" t="s">
        <v>33</v>
      </c>
      <c r="AX99" s="14" t="s">
        <v>72</v>
      </c>
      <c r="AY99" s="245" t="s">
        <v>127</v>
      </c>
    </row>
    <row r="100" s="13" customFormat="1">
      <c r="A100" s="13"/>
      <c r="B100" s="224"/>
      <c r="C100" s="225"/>
      <c r="D100" s="226" t="s">
        <v>138</v>
      </c>
      <c r="E100" s="227" t="s">
        <v>19</v>
      </c>
      <c r="F100" s="228" t="s">
        <v>143</v>
      </c>
      <c r="G100" s="225"/>
      <c r="H100" s="227" t="s">
        <v>19</v>
      </c>
      <c r="I100" s="229"/>
      <c r="J100" s="225"/>
      <c r="K100" s="225"/>
      <c r="L100" s="230"/>
      <c r="M100" s="231"/>
      <c r="N100" s="232"/>
      <c r="O100" s="232"/>
      <c r="P100" s="232"/>
      <c r="Q100" s="232"/>
      <c r="R100" s="232"/>
      <c r="S100" s="232"/>
      <c r="T100" s="23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4" t="s">
        <v>138</v>
      </c>
      <c r="AU100" s="234" t="s">
        <v>82</v>
      </c>
      <c r="AV100" s="13" t="s">
        <v>80</v>
      </c>
      <c r="AW100" s="13" t="s">
        <v>33</v>
      </c>
      <c r="AX100" s="13" t="s">
        <v>72</v>
      </c>
      <c r="AY100" s="234" t="s">
        <v>127</v>
      </c>
    </row>
    <row r="101" s="14" customFormat="1">
      <c r="A101" s="14"/>
      <c r="B101" s="235"/>
      <c r="C101" s="236"/>
      <c r="D101" s="226" t="s">
        <v>138</v>
      </c>
      <c r="E101" s="237" t="s">
        <v>19</v>
      </c>
      <c r="F101" s="238" t="s">
        <v>144</v>
      </c>
      <c r="G101" s="236"/>
      <c r="H101" s="239">
        <v>30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5" t="s">
        <v>138</v>
      </c>
      <c r="AU101" s="245" t="s">
        <v>82</v>
      </c>
      <c r="AV101" s="14" t="s">
        <v>82</v>
      </c>
      <c r="AW101" s="14" t="s">
        <v>33</v>
      </c>
      <c r="AX101" s="14" t="s">
        <v>72</v>
      </c>
      <c r="AY101" s="245" t="s">
        <v>127</v>
      </c>
    </row>
    <row r="102" s="15" customFormat="1">
      <c r="A102" s="15"/>
      <c r="B102" s="246"/>
      <c r="C102" s="247"/>
      <c r="D102" s="226" t="s">
        <v>138</v>
      </c>
      <c r="E102" s="248" t="s">
        <v>19</v>
      </c>
      <c r="F102" s="249" t="s">
        <v>145</v>
      </c>
      <c r="G102" s="247"/>
      <c r="H102" s="250">
        <v>472</v>
      </c>
      <c r="I102" s="251"/>
      <c r="J102" s="247"/>
      <c r="K102" s="247"/>
      <c r="L102" s="252"/>
      <c r="M102" s="253"/>
      <c r="N102" s="254"/>
      <c r="O102" s="254"/>
      <c r="P102" s="254"/>
      <c r="Q102" s="254"/>
      <c r="R102" s="254"/>
      <c r="S102" s="254"/>
      <c r="T102" s="25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6" t="s">
        <v>138</v>
      </c>
      <c r="AU102" s="256" t="s">
        <v>82</v>
      </c>
      <c r="AV102" s="15" t="s">
        <v>134</v>
      </c>
      <c r="AW102" s="15" t="s">
        <v>33</v>
      </c>
      <c r="AX102" s="15" t="s">
        <v>80</v>
      </c>
      <c r="AY102" s="256" t="s">
        <v>127</v>
      </c>
    </row>
    <row r="103" s="2" customFormat="1" ht="24.15" customHeight="1">
      <c r="A103" s="39"/>
      <c r="B103" s="40"/>
      <c r="C103" s="206" t="s">
        <v>82</v>
      </c>
      <c r="D103" s="206" t="s">
        <v>129</v>
      </c>
      <c r="E103" s="207" t="s">
        <v>146</v>
      </c>
      <c r="F103" s="208" t="s">
        <v>147</v>
      </c>
      <c r="G103" s="209" t="s">
        <v>148</v>
      </c>
      <c r="H103" s="210">
        <v>4</v>
      </c>
      <c r="I103" s="211"/>
      <c r="J103" s="212">
        <f>ROUND(I103*H103,2)</f>
        <v>0</v>
      </c>
      <c r="K103" s="208" t="s">
        <v>133</v>
      </c>
      <c r="L103" s="45"/>
      <c r="M103" s="213" t="s">
        <v>19</v>
      </c>
      <c r="N103" s="214" t="s">
        <v>43</v>
      </c>
      <c r="O103" s="85"/>
      <c r="P103" s="215">
        <f>O103*H103</f>
        <v>0</v>
      </c>
      <c r="Q103" s="215">
        <v>0</v>
      </c>
      <c r="R103" s="215">
        <f>Q103*H103</f>
        <v>0</v>
      </c>
      <c r="S103" s="215">
        <v>0.20499999999999999</v>
      </c>
      <c r="T103" s="216">
        <f>S103*H103</f>
        <v>0.81999999999999995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7" t="s">
        <v>134</v>
      </c>
      <c r="AT103" s="217" t="s">
        <v>129</v>
      </c>
      <c r="AU103" s="217" t="s">
        <v>82</v>
      </c>
      <c r="AY103" s="18" t="s">
        <v>127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80</v>
      </c>
      <c r="BK103" s="218">
        <f>ROUND(I103*H103,2)</f>
        <v>0</v>
      </c>
      <c r="BL103" s="18" t="s">
        <v>134</v>
      </c>
      <c r="BM103" s="217" t="s">
        <v>149</v>
      </c>
    </row>
    <row r="104" s="2" customFormat="1">
      <c r="A104" s="39"/>
      <c r="B104" s="40"/>
      <c r="C104" s="41"/>
      <c r="D104" s="219" t="s">
        <v>136</v>
      </c>
      <c r="E104" s="41"/>
      <c r="F104" s="220" t="s">
        <v>150</v>
      </c>
      <c r="G104" s="41"/>
      <c r="H104" s="41"/>
      <c r="I104" s="221"/>
      <c r="J104" s="41"/>
      <c r="K104" s="41"/>
      <c r="L104" s="45"/>
      <c r="M104" s="222"/>
      <c r="N104" s="223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136</v>
      </c>
      <c r="AU104" s="18" t="s">
        <v>82</v>
      </c>
    </row>
    <row r="105" s="13" customFormat="1">
      <c r="A105" s="13"/>
      <c r="B105" s="224"/>
      <c r="C105" s="225"/>
      <c r="D105" s="226" t="s">
        <v>138</v>
      </c>
      <c r="E105" s="227" t="s">
        <v>19</v>
      </c>
      <c r="F105" s="228" t="s">
        <v>151</v>
      </c>
      <c r="G105" s="225"/>
      <c r="H105" s="227" t="s">
        <v>19</v>
      </c>
      <c r="I105" s="229"/>
      <c r="J105" s="225"/>
      <c r="K105" s="225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138</v>
      </c>
      <c r="AU105" s="234" t="s">
        <v>82</v>
      </c>
      <c r="AV105" s="13" t="s">
        <v>80</v>
      </c>
      <c r="AW105" s="13" t="s">
        <v>33</v>
      </c>
      <c r="AX105" s="13" t="s">
        <v>72</v>
      </c>
      <c r="AY105" s="234" t="s">
        <v>127</v>
      </c>
    </row>
    <row r="106" s="14" customFormat="1">
      <c r="A106" s="14"/>
      <c r="B106" s="235"/>
      <c r="C106" s="236"/>
      <c r="D106" s="226" t="s">
        <v>138</v>
      </c>
      <c r="E106" s="237" t="s">
        <v>19</v>
      </c>
      <c r="F106" s="238" t="s">
        <v>134</v>
      </c>
      <c r="G106" s="236"/>
      <c r="H106" s="239">
        <v>4</v>
      </c>
      <c r="I106" s="240"/>
      <c r="J106" s="236"/>
      <c r="K106" s="236"/>
      <c r="L106" s="241"/>
      <c r="M106" s="242"/>
      <c r="N106" s="243"/>
      <c r="O106" s="243"/>
      <c r="P106" s="243"/>
      <c r="Q106" s="243"/>
      <c r="R106" s="243"/>
      <c r="S106" s="243"/>
      <c r="T106" s="24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5" t="s">
        <v>138</v>
      </c>
      <c r="AU106" s="245" t="s">
        <v>82</v>
      </c>
      <c r="AV106" s="14" t="s">
        <v>82</v>
      </c>
      <c r="AW106" s="14" t="s">
        <v>33</v>
      </c>
      <c r="AX106" s="14" t="s">
        <v>72</v>
      </c>
      <c r="AY106" s="245" t="s">
        <v>127</v>
      </c>
    </row>
    <row r="107" s="15" customFormat="1">
      <c r="A107" s="15"/>
      <c r="B107" s="246"/>
      <c r="C107" s="247"/>
      <c r="D107" s="226" t="s">
        <v>138</v>
      </c>
      <c r="E107" s="248" t="s">
        <v>19</v>
      </c>
      <c r="F107" s="249" t="s">
        <v>145</v>
      </c>
      <c r="G107" s="247"/>
      <c r="H107" s="250">
        <v>4</v>
      </c>
      <c r="I107" s="251"/>
      <c r="J107" s="247"/>
      <c r="K107" s="247"/>
      <c r="L107" s="252"/>
      <c r="M107" s="253"/>
      <c r="N107" s="254"/>
      <c r="O107" s="254"/>
      <c r="P107" s="254"/>
      <c r="Q107" s="254"/>
      <c r="R107" s="254"/>
      <c r="S107" s="254"/>
      <c r="T107" s="25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56" t="s">
        <v>138</v>
      </c>
      <c r="AU107" s="256" t="s">
        <v>82</v>
      </c>
      <c r="AV107" s="15" t="s">
        <v>134</v>
      </c>
      <c r="AW107" s="15" t="s">
        <v>33</v>
      </c>
      <c r="AX107" s="15" t="s">
        <v>80</v>
      </c>
      <c r="AY107" s="256" t="s">
        <v>127</v>
      </c>
    </row>
    <row r="108" s="2" customFormat="1" ht="37.8" customHeight="1">
      <c r="A108" s="39"/>
      <c r="B108" s="40"/>
      <c r="C108" s="206" t="s">
        <v>152</v>
      </c>
      <c r="D108" s="206" t="s">
        <v>129</v>
      </c>
      <c r="E108" s="207" t="s">
        <v>153</v>
      </c>
      <c r="F108" s="208" t="s">
        <v>154</v>
      </c>
      <c r="G108" s="209" t="s">
        <v>132</v>
      </c>
      <c r="H108" s="210">
        <v>0.80000000000000004</v>
      </c>
      <c r="I108" s="211"/>
      <c r="J108" s="212">
        <f>ROUND(I108*H108,2)</f>
        <v>0</v>
      </c>
      <c r="K108" s="208" t="s">
        <v>133</v>
      </c>
      <c r="L108" s="45"/>
      <c r="M108" s="213" t="s">
        <v>19</v>
      </c>
      <c r="N108" s="214" t="s">
        <v>43</v>
      </c>
      <c r="O108" s="85"/>
      <c r="P108" s="215">
        <f>O108*H108</f>
        <v>0</v>
      </c>
      <c r="Q108" s="215">
        <v>0</v>
      </c>
      <c r="R108" s="215">
        <f>Q108*H108</f>
        <v>0</v>
      </c>
      <c r="S108" s="215">
        <v>0.26000000000000001</v>
      </c>
      <c r="T108" s="216">
        <f>S108*H108</f>
        <v>0.20800000000000002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7" t="s">
        <v>134</v>
      </c>
      <c r="AT108" s="217" t="s">
        <v>129</v>
      </c>
      <c r="AU108" s="217" t="s">
        <v>82</v>
      </c>
      <c r="AY108" s="18" t="s">
        <v>127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8" t="s">
        <v>80</v>
      </c>
      <c r="BK108" s="218">
        <f>ROUND(I108*H108,2)</f>
        <v>0</v>
      </c>
      <c r="BL108" s="18" t="s">
        <v>134</v>
      </c>
      <c r="BM108" s="217" t="s">
        <v>155</v>
      </c>
    </row>
    <row r="109" s="2" customFormat="1">
      <c r="A109" s="39"/>
      <c r="B109" s="40"/>
      <c r="C109" s="41"/>
      <c r="D109" s="219" t="s">
        <v>136</v>
      </c>
      <c r="E109" s="41"/>
      <c r="F109" s="220" t="s">
        <v>156</v>
      </c>
      <c r="G109" s="41"/>
      <c r="H109" s="41"/>
      <c r="I109" s="221"/>
      <c r="J109" s="41"/>
      <c r="K109" s="41"/>
      <c r="L109" s="45"/>
      <c r="M109" s="222"/>
      <c r="N109" s="223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136</v>
      </c>
      <c r="AU109" s="18" t="s">
        <v>82</v>
      </c>
    </row>
    <row r="110" s="13" customFormat="1">
      <c r="A110" s="13"/>
      <c r="B110" s="224"/>
      <c r="C110" s="225"/>
      <c r="D110" s="226" t="s">
        <v>138</v>
      </c>
      <c r="E110" s="227" t="s">
        <v>19</v>
      </c>
      <c r="F110" s="228" t="s">
        <v>151</v>
      </c>
      <c r="G110" s="225"/>
      <c r="H110" s="227" t="s">
        <v>19</v>
      </c>
      <c r="I110" s="229"/>
      <c r="J110" s="225"/>
      <c r="K110" s="225"/>
      <c r="L110" s="230"/>
      <c r="M110" s="231"/>
      <c r="N110" s="232"/>
      <c r="O110" s="232"/>
      <c r="P110" s="232"/>
      <c r="Q110" s="232"/>
      <c r="R110" s="232"/>
      <c r="S110" s="232"/>
      <c r="T110" s="23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4" t="s">
        <v>138</v>
      </c>
      <c r="AU110" s="234" t="s">
        <v>82</v>
      </c>
      <c r="AV110" s="13" t="s">
        <v>80</v>
      </c>
      <c r="AW110" s="13" t="s">
        <v>33</v>
      </c>
      <c r="AX110" s="13" t="s">
        <v>72</v>
      </c>
      <c r="AY110" s="234" t="s">
        <v>127</v>
      </c>
    </row>
    <row r="111" s="14" customFormat="1">
      <c r="A111" s="14"/>
      <c r="B111" s="235"/>
      <c r="C111" s="236"/>
      <c r="D111" s="226" t="s">
        <v>138</v>
      </c>
      <c r="E111" s="237" t="s">
        <v>19</v>
      </c>
      <c r="F111" s="238" t="s">
        <v>157</v>
      </c>
      <c r="G111" s="236"/>
      <c r="H111" s="239">
        <v>0.80000000000000004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5" t="s">
        <v>138</v>
      </c>
      <c r="AU111" s="245" t="s">
        <v>82</v>
      </c>
      <c r="AV111" s="14" t="s">
        <v>82</v>
      </c>
      <c r="AW111" s="14" t="s">
        <v>33</v>
      </c>
      <c r="AX111" s="14" t="s">
        <v>72</v>
      </c>
      <c r="AY111" s="245" t="s">
        <v>127</v>
      </c>
    </row>
    <row r="112" s="15" customFormat="1">
      <c r="A112" s="15"/>
      <c r="B112" s="246"/>
      <c r="C112" s="247"/>
      <c r="D112" s="226" t="s">
        <v>138</v>
      </c>
      <c r="E112" s="248" t="s">
        <v>19</v>
      </c>
      <c r="F112" s="249" t="s">
        <v>145</v>
      </c>
      <c r="G112" s="247"/>
      <c r="H112" s="250">
        <v>0.80000000000000004</v>
      </c>
      <c r="I112" s="251"/>
      <c r="J112" s="247"/>
      <c r="K112" s="247"/>
      <c r="L112" s="252"/>
      <c r="M112" s="253"/>
      <c r="N112" s="254"/>
      <c r="O112" s="254"/>
      <c r="P112" s="254"/>
      <c r="Q112" s="254"/>
      <c r="R112" s="254"/>
      <c r="S112" s="254"/>
      <c r="T112" s="25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56" t="s">
        <v>138</v>
      </c>
      <c r="AU112" s="256" t="s">
        <v>82</v>
      </c>
      <c r="AV112" s="15" t="s">
        <v>134</v>
      </c>
      <c r="AW112" s="15" t="s">
        <v>33</v>
      </c>
      <c r="AX112" s="15" t="s">
        <v>80</v>
      </c>
      <c r="AY112" s="256" t="s">
        <v>127</v>
      </c>
    </row>
    <row r="113" s="2" customFormat="1" ht="21.75" customHeight="1">
      <c r="A113" s="39"/>
      <c r="B113" s="40"/>
      <c r="C113" s="206" t="s">
        <v>134</v>
      </c>
      <c r="D113" s="206" t="s">
        <v>129</v>
      </c>
      <c r="E113" s="207" t="s">
        <v>158</v>
      </c>
      <c r="F113" s="208" t="s">
        <v>159</v>
      </c>
      <c r="G113" s="209" t="s">
        <v>87</v>
      </c>
      <c r="H113" s="210">
        <v>317.14999999999998</v>
      </c>
      <c r="I113" s="211"/>
      <c r="J113" s="212">
        <f>ROUND(I113*H113,2)</f>
        <v>0</v>
      </c>
      <c r="K113" s="208" t="s">
        <v>133</v>
      </c>
      <c r="L113" s="45"/>
      <c r="M113" s="213" t="s">
        <v>19</v>
      </c>
      <c r="N113" s="214" t="s">
        <v>43</v>
      </c>
      <c r="O113" s="85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134</v>
      </c>
      <c r="AT113" s="217" t="s">
        <v>129</v>
      </c>
      <c r="AU113" s="217" t="s">
        <v>82</v>
      </c>
      <c r="AY113" s="18" t="s">
        <v>127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80</v>
      </c>
      <c r="BK113" s="218">
        <f>ROUND(I113*H113,2)</f>
        <v>0</v>
      </c>
      <c r="BL113" s="18" t="s">
        <v>134</v>
      </c>
      <c r="BM113" s="217" t="s">
        <v>160</v>
      </c>
    </row>
    <row r="114" s="2" customFormat="1">
      <c r="A114" s="39"/>
      <c r="B114" s="40"/>
      <c r="C114" s="41"/>
      <c r="D114" s="219" t="s">
        <v>136</v>
      </c>
      <c r="E114" s="41"/>
      <c r="F114" s="220" t="s">
        <v>161</v>
      </c>
      <c r="G114" s="41"/>
      <c r="H114" s="41"/>
      <c r="I114" s="221"/>
      <c r="J114" s="41"/>
      <c r="K114" s="41"/>
      <c r="L114" s="45"/>
      <c r="M114" s="222"/>
      <c r="N114" s="223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136</v>
      </c>
      <c r="AU114" s="18" t="s">
        <v>82</v>
      </c>
    </row>
    <row r="115" s="13" customFormat="1">
      <c r="A115" s="13"/>
      <c r="B115" s="224"/>
      <c r="C115" s="225"/>
      <c r="D115" s="226" t="s">
        <v>138</v>
      </c>
      <c r="E115" s="227" t="s">
        <v>19</v>
      </c>
      <c r="F115" s="228" t="s">
        <v>162</v>
      </c>
      <c r="G115" s="225"/>
      <c r="H115" s="227" t="s">
        <v>19</v>
      </c>
      <c r="I115" s="229"/>
      <c r="J115" s="225"/>
      <c r="K115" s="225"/>
      <c r="L115" s="230"/>
      <c r="M115" s="231"/>
      <c r="N115" s="232"/>
      <c r="O115" s="232"/>
      <c r="P115" s="232"/>
      <c r="Q115" s="232"/>
      <c r="R115" s="232"/>
      <c r="S115" s="232"/>
      <c r="T115" s="23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4" t="s">
        <v>138</v>
      </c>
      <c r="AU115" s="234" t="s">
        <v>82</v>
      </c>
      <c r="AV115" s="13" t="s">
        <v>80</v>
      </c>
      <c r="AW115" s="13" t="s">
        <v>33</v>
      </c>
      <c r="AX115" s="13" t="s">
        <v>72</v>
      </c>
      <c r="AY115" s="234" t="s">
        <v>127</v>
      </c>
    </row>
    <row r="116" s="14" customFormat="1">
      <c r="A116" s="14"/>
      <c r="B116" s="235"/>
      <c r="C116" s="236"/>
      <c r="D116" s="226" t="s">
        <v>138</v>
      </c>
      <c r="E116" s="237" t="s">
        <v>19</v>
      </c>
      <c r="F116" s="238" t="s">
        <v>163</v>
      </c>
      <c r="G116" s="236"/>
      <c r="H116" s="239">
        <v>92.75</v>
      </c>
      <c r="I116" s="240"/>
      <c r="J116" s="236"/>
      <c r="K116" s="236"/>
      <c r="L116" s="241"/>
      <c r="M116" s="242"/>
      <c r="N116" s="243"/>
      <c r="O116" s="243"/>
      <c r="P116" s="243"/>
      <c r="Q116" s="243"/>
      <c r="R116" s="243"/>
      <c r="S116" s="243"/>
      <c r="T116" s="24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5" t="s">
        <v>138</v>
      </c>
      <c r="AU116" s="245" t="s">
        <v>82</v>
      </c>
      <c r="AV116" s="14" t="s">
        <v>82</v>
      </c>
      <c r="AW116" s="14" t="s">
        <v>33</v>
      </c>
      <c r="AX116" s="14" t="s">
        <v>72</v>
      </c>
      <c r="AY116" s="245" t="s">
        <v>127</v>
      </c>
    </row>
    <row r="117" s="13" customFormat="1">
      <c r="A117" s="13"/>
      <c r="B117" s="224"/>
      <c r="C117" s="225"/>
      <c r="D117" s="226" t="s">
        <v>138</v>
      </c>
      <c r="E117" s="227" t="s">
        <v>19</v>
      </c>
      <c r="F117" s="228" t="s">
        <v>164</v>
      </c>
      <c r="G117" s="225"/>
      <c r="H117" s="227" t="s">
        <v>19</v>
      </c>
      <c r="I117" s="229"/>
      <c r="J117" s="225"/>
      <c r="K117" s="225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138</v>
      </c>
      <c r="AU117" s="234" t="s">
        <v>82</v>
      </c>
      <c r="AV117" s="13" t="s">
        <v>80</v>
      </c>
      <c r="AW117" s="13" t="s">
        <v>33</v>
      </c>
      <c r="AX117" s="13" t="s">
        <v>72</v>
      </c>
      <c r="AY117" s="234" t="s">
        <v>127</v>
      </c>
    </row>
    <row r="118" s="14" customFormat="1">
      <c r="A118" s="14"/>
      <c r="B118" s="235"/>
      <c r="C118" s="236"/>
      <c r="D118" s="226" t="s">
        <v>138</v>
      </c>
      <c r="E118" s="237" t="s">
        <v>19</v>
      </c>
      <c r="F118" s="238" t="s">
        <v>165</v>
      </c>
      <c r="G118" s="236"/>
      <c r="H118" s="239">
        <v>102.2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5" t="s">
        <v>138</v>
      </c>
      <c r="AU118" s="245" t="s">
        <v>82</v>
      </c>
      <c r="AV118" s="14" t="s">
        <v>82</v>
      </c>
      <c r="AW118" s="14" t="s">
        <v>33</v>
      </c>
      <c r="AX118" s="14" t="s">
        <v>72</v>
      </c>
      <c r="AY118" s="245" t="s">
        <v>127</v>
      </c>
    </row>
    <row r="119" s="13" customFormat="1">
      <c r="A119" s="13"/>
      <c r="B119" s="224"/>
      <c r="C119" s="225"/>
      <c r="D119" s="226" t="s">
        <v>138</v>
      </c>
      <c r="E119" s="227" t="s">
        <v>19</v>
      </c>
      <c r="F119" s="228" t="s">
        <v>166</v>
      </c>
      <c r="G119" s="225"/>
      <c r="H119" s="227" t="s">
        <v>19</v>
      </c>
      <c r="I119" s="229"/>
      <c r="J119" s="225"/>
      <c r="K119" s="225"/>
      <c r="L119" s="230"/>
      <c r="M119" s="231"/>
      <c r="N119" s="232"/>
      <c r="O119" s="232"/>
      <c r="P119" s="232"/>
      <c r="Q119" s="232"/>
      <c r="R119" s="232"/>
      <c r="S119" s="232"/>
      <c r="T119" s="23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4" t="s">
        <v>138</v>
      </c>
      <c r="AU119" s="234" t="s">
        <v>82</v>
      </c>
      <c r="AV119" s="13" t="s">
        <v>80</v>
      </c>
      <c r="AW119" s="13" t="s">
        <v>33</v>
      </c>
      <c r="AX119" s="13" t="s">
        <v>72</v>
      </c>
      <c r="AY119" s="234" t="s">
        <v>127</v>
      </c>
    </row>
    <row r="120" s="14" customFormat="1">
      <c r="A120" s="14"/>
      <c r="B120" s="235"/>
      <c r="C120" s="236"/>
      <c r="D120" s="226" t="s">
        <v>138</v>
      </c>
      <c r="E120" s="237" t="s">
        <v>19</v>
      </c>
      <c r="F120" s="238" t="s">
        <v>167</v>
      </c>
      <c r="G120" s="236"/>
      <c r="H120" s="239">
        <v>122.2</v>
      </c>
      <c r="I120" s="240"/>
      <c r="J120" s="236"/>
      <c r="K120" s="236"/>
      <c r="L120" s="241"/>
      <c r="M120" s="242"/>
      <c r="N120" s="243"/>
      <c r="O120" s="243"/>
      <c r="P120" s="243"/>
      <c r="Q120" s="243"/>
      <c r="R120" s="243"/>
      <c r="S120" s="243"/>
      <c r="T120" s="24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5" t="s">
        <v>138</v>
      </c>
      <c r="AU120" s="245" t="s">
        <v>82</v>
      </c>
      <c r="AV120" s="14" t="s">
        <v>82</v>
      </c>
      <c r="AW120" s="14" t="s">
        <v>33</v>
      </c>
      <c r="AX120" s="14" t="s">
        <v>72</v>
      </c>
      <c r="AY120" s="245" t="s">
        <v>127</v>
      </c>
    </row>
    <row r="121" s="15" customFormat="1">
      <c r="A121" s="15"/>
      <c r="B121" s="246"/>
      <c r="C121" s="247"/>
      <c r="D121" s="226" t="s">
        <v>138</v>
      </c>
      <c r="E121" s="248" t="s">
        <v>89</v>
      </c>
      <c r="F121" s="249" t="s">
        <v>145</v>
      </c>
      <c r="G121" s="247"/>
      <c r="H121" s="250">
        <v>317.14999999999998</v>
      </c>
      <c r="I121" s="251"/>
      <c r="J121" s="247"/>
      <c r="K121" s="247"/>
      <c r="L121" s="252"/>
      <c r="M121" s="253"/>
      <c r="N121" s="254"/>
      <c r="O121" s="254"/>
      <c r="P121" s="254"/>
      <c r="Q121" s="254"/>
      <c r="R121" s="254"/>
      <c r="S121" s="254"/>
      <c r="T121" s="25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56" t="s">
        <v>138</v>
      </c>
      <c r="AU121" s="256" t="s">
        <v>82</v>
      </c>
      <c r="AV121" s="15" t="s">
        <v>134</v>
      </c>
      <c r="AW121" s="15" t="s">
        <v>33</v>
      </c>
      <c r="AX121" s="15" t="s">
        <v>80</v>
      </c>
      <c r="AY121" s="256" t="s">
        <v>127</v>
      </c>
    </row>
    <row r="122" s="2" customFormat="1" ht="24.15" customHeight="1">
      <c r="A122" s="39"/>
      <c r="B122" s="40"/>
      <c r="C122" s="206" t="s">
        <v>168</v>
      </c>
      <c r="D122" s="206" t="s">
        <v>129</v>
      </c>
      <c r="E122" s="207" t="s">
        <v>169</v>
      </c>
      <c r="F122" s="208" t="s">
        <v>170</v>
      </c>
      <c r="G122" s="209" t="s">
        <v>87</v>
      </c>
      <c r="H122" s="210">
        <v>61.100000000000001</v>
      </c>
      <c r="I122" s="211"/>
      <c r="J122" s="212">
        <f>ROUND(I122*H122,2)</f>
        <v>0</v>
      </c>
      <c r="K122" s="208" t="s">
        <v>133</v>
      </c>
      <c r="L122" s="45"/>
      <c r="M122" s="213" t="s">
        <v>19</v>
      </c>
      <c r="N122" s="214" t="s">
        <v>43</v>
      </c>
      <c r="O122" s="85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7" t="s">
        <v>134</v>
      </c>
      <c r="AT122" s="217" t="s">
        <v>129</v>
      </c>
      <c r="AU122" s="217" t="s">
        <v>82</v>
      </c>
      <c r="AY122" s="18" t="s">
        <v>127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8" t="s">
        <v>80</v>
      </c>
      <c r="BK122" s="218">
        <f>ROUND(I122*H122,2)</f>
        <v>0</v>
      </c>
      <c r="BL122" s="18" t="s">
        <v>134</v>
      </c>
      <c r="BM122" s="217" t="s">
        <v>171</v>
      </c>
    </row>
    <row r="123" s="2" customFormat="1">
      <c r="A123" s="39"/>
      <c r="B123" s="40"/>
      <c r="C123" s="41"/>
      <c r="D123" s="219" t="s">
        <v>136</v>
      </c>
      <c r="E123" s="41"/>
      <c r="F123" s="220" t="s">
        <v>172</v>
      </c>
      <c r="G123" s="41"/>
      <c r="H123" s="41"/>
      <c r="I123" s="221"/>
      <c r="J123" s="41"/>
      <c r="K123" s="41"/>
      <c r="L123" s="45"/>
      <c r="M123" s="222"/>
      <c r="N123" s="223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136</v>
      </c>
      <c r="AU123" s="18" t="s">
        <v>82</v>
      </c>
    </row>
    <row r="124" s="13" customFormat="1">
      <c r="A124" s="13"/>
      <c r="B124" s="224"/>
      <c r="C124" s="225"/>
      <c r="D124" s="226" t="s">
        <v>138</v>
      </c>
      <c r="E124" s="227" t="s">
        <v>19</v>
      </c>
      <c r="F124" s="228" t="s">
        <v>173</v>
      </c>
      <c r="G124" s="225"/>
      <c r="H124" s="227" t="s">
        <v>19</v>
      </c>
      <c r="I124" s="229"/>
      <c r="J124" s="225"/>
      <c r="K124" s="225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138</v>
      </c>
      <c r="AU124" s="234" t="s">
        <v>82</v>
      </c>
      <c r="AV124" s="13" t="s">
        <v>80</v>
      </c>
      <c r="AW124" s="13" t="s">
        <v>33</v>
      </c>
      <c r="AX124" s="13" t="s">
        <v>72</v>
      </c>
      <c r="AY124" s="234" t="s">
        <v>127</v>
      </c>
    </row>
    <row r="125" s="14" customFormat="1">
      <c r="A125" s="14"/>
      <c r="B125" s="235"/>
      <c r="C125" s="236"/>
      <c r="D125" s="226" t="s">
        <v>138</v>
      </c>
      <c r="E125" s="237" t="s">
        <v>19</v>
      </c>
      <c r="F125" s="238" t="s">
        <v>174</v>
      </c>
      <c r="G125" s="236"/>
      <c r="H125" s="239">
        <v>51.100000000000001</v>
      </c>
      <c r="I125" s="240"/>
      <c r="J125" s="236"/>
      <c r="K125" s="236"/>
      <c r="L125" s="241"/>
      <c r="M125" s="242"/>
      <c r="N125" s="243"/>
      <c r="O125" s="243"/>
      <c r="P125" s="243"/>
      <c r="Q125" s="243"/>
      <c r="R125" s="243"/>
      <c r="S125" s="243"/>
      <c r="T125" s="24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5" t="s">
        <v>138</v>
      </c>
      <c r="AU125" s="245" t="s">
        <v>82</v>
      </c>
      <c r="AV125" s="14" t="s">
        <v>82</v>
      </c>
      <c r="AW125" s="14" t="s">
        <v>33</v>
      </c>
      <c r="AX125" s="14" t="s">
        <v>72</v>
      </c>
      <c r="AY125" s="245" t="s">
        <v>127</v>
      </c>
    </row>
    <row r="126" s="13" customFormat="1">
      <c r="A126" s="13"/>
      <c r="B126" s="224"/>
      <c r="C126" s="225"/>
      <c r="D126" s="226" t="s">
        <v>138</v>
      </c>
      <c r="E126" s="227" t="s">
        <v>19</v>
      </c>
      <c r="F126" s="228" t="s">
        <v>175</v>
      </c>
      <c r="G126" s="225"/>
      <c r="H126" s="227" t="s">
        <v>19</v>
      </c>
      <c r="I126" s="229"/>
      <c r="J126" s="225"/>
      <c r="K126" s="225"/>
      <c r="L126" s="230"/>
      <c r="M126" s="231"/>
      <c r="N126" s="232"/>
      <c r="O126" s="232"/>
      <c r="P126" s="232"/>
      <c r="Q126" s="232"/>
      <c r="R126" s="232"/>
      <c r="S126" s="232"/>
      <c r="T126" s="23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4" t="s">
        <v>138</v>
      </c>
      <c r="AU126" s="234" t="s">
        <v>82</v>
      </c>
      <c r="AV126" s="13" t="s">
        <v>80</v>
      </c>
      <c r="AW126" s="13" t="s">
        <v>33</v>
      </c>
      <c r="AX126" s="13" t="s">
        <v>72</v>
      </c>
      <c r="AY126" s="234" t="s">
        <v>127</v>
      </c>
    </row>
    <row r="127" s="14" customFormat="1">
      <c r="A127" s="14"/>
      <c r="B127" s="235"/>
      <c r="C127" s="236"/>
      <c r="D127" s="226" t="s">
        <v>138</v>
      </c>
      <c r="E127" s="237" t="s">
        <v>19</v>
      </c>
      <c r="F127" s="238" t="s">
        <v>176</v>
      </c>
      <c r="G127" s="236"/>
      <c r="H127" s="239">
        <v>7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5" t="s">
        <v>138</v>
      </c>
      <c r="AU127" s="245" t="s">
        <v>82</v>
      </c>
      <c r="AV127" s="14" t="s">
        <v>82</v>
      </c>
      <c r="AW127" s="14" t="s">
        <v>33</v>
      </c>
      <c r="AX127" s="14" t="s">
        <v>72</v>
      </c>
      <c r="AY127" s="245" t="s">
        <v>127</v>
      </c>
    </row>
    <row r="128" s="13" customFormat="1">
      <c r="A128" s="13"/>
      <c r="B128" s="224"/>
      <c r="C128" s="225"/>
      <c r="D128" s="226" t="s">
        <v>138</v>
      </c>
      <c r="E128" s="227" t="s">
        <v>19</v>
      </c>
      <c r="F128" s="228" t="s">
        <v>177</v>
      </c>
      <c r="G128" s="225"/>
      <c r="H128" s="227" t="s">
        <v>19</v>
      </c>
      <c r="I128" s="229"/>
      <c r="J128" s="225"/>
      <c r="K128" s="225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138</v>
      </c>
      <c r="AU128" s="234" t="s">
        <v>82</v>
      </c>
      <c r="AV128" s="13" t="s">
        <v>80</v>
      </c>
      <c r="AW128" s="13" t="s">
        <v>33</v>
      </c>
      <c r="AX128" s="13" t="s">
        <v>72</v>
      </c>
      <c r="AY128" s="234" t="s">
        <v>127</v>
      </c>
    </row>
    <row r="129" s="14" customFormat="1">
      <c r="A129" s="14"/>
      <c r="B129" s="235"/>
      <c r="C129" s="236"/>
      <c r="D129" s="226" t="s">
        <v>138</v>
      </c>
      <c r="E129" s="237" t="s">
        <v>19</v>
      </c>
      <c r="F129" s="238" t="s">
        <v>178</v>
      </c>
      <c r="G129" s="236"/>
      <c r="H129" s="239">
        <v>3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5" t="s">
        <v>138</v>
      </c>
      <c r="AU129" s="245" t="s">
        <v>82</v>
      </c>
      <c r="AV129" s="14" t="s">
        <v>82</v>
      </c>
      <c r="AW129" s="14" t="s">
        <v>33</v>
      </c>
      <c r="AX129" s="14" t="s">
        <v>72</v>
      </c>
      <c r="AY129" s="245" t="s">
        <v>127</v>
      </c>
    </row>
    <row r="130" s="15" customFormat="1">
      <c r="A130" s="15"/>
      <c r="B130" s="246"/>
      <c r="C130" s="247"/>
      <c r="D130" s="226" t="s">
        <v>138</v>
      </c>
      <c r="E130" s="248" t="s">
        <v>86</v>
      </c>
      <c r="F130" s="249" t="s">
        <v>145</v>
      </c>
      <c r="G130" s="247"/>
      <c r="H130" s="250">
        <v>61.100000000000001</v>
      </c>
      <c r="I130" s="251"/>
      <c r="J130" s="247"/>
      <c r="K130" s="247"/>
      <c r="L130" s="252"/>
      <c r="M130" s="253"/>
      <c r="N130" s="254"/>
      <c r="O130" s="254"/>
      <c r="P130" s="254"/>
      <c r="Q130" s="254"/>
      <c r="R130" s="254"/>
      <c r="S130" s="254"/>
      <c r="T130" s="25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56" t="s">
        <v>138</v>
      </c>
      <c r="AU130" s="256" t="s">
        <v>82</v>
      </c>
      <c r="AV130" s="15" t="s">
        <v>134</v>
      </c>
      <c r="AW130" s="15" t="s">
        <v>33</v>
      </c>
      <c r="AX130" s="15" t="s">
        <v>80</v>
      </c>
      <c r="AY130" s="256" t="s">
        <v>127</v>
      </c>
    </row>
    <row r="131" s="2" customFormat="1" ht="37.8" customHeight="1">
      <c r="A131" s="39"/>
      <c r="B131" s="40"/>
      <c r="C131" s="206" t="s">
        <v>179</v>
      </c>
      <c r="D131" s="206" t="s">
        <v>129</v>
      </c>
      <c r="E131" s="207" t="s">
        <v>180</v>
      </c>
      <c r="F131" s="208" t="s">
        <v>181</v>
      </c>
      <c r="G131" s="209" t="s">
        <v>87</v>
      </c>
      <c r="H131" s="210">
        <v>378.25</v>
      </c>
      <c r="I131" s="211"/>
      <c r="J131" s="212">
        <f>ROUND(I131*H131,2)</f>
        <v>0</v>
      </c>
      <c r="K131" s="208" t="s">
        <v>19</v>
      </c>
      <c r="L131" s="45"/>
      <c r="M131" s="213" t="s">
        <v>19</v>
      </c>
      <c r="N131" s="214" t="s">
        <v>43</v>
      </c>
      <c r="O131" s="85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7" t="s">
        <v>134</v>
      </c>
      <c r="AT131" s="217" t="s">
        <v>129</v>
      </c>
      <c r="AU131" s="217" t="s">
        <v>82</v>
      </c>
      <c r="AY131" s="18" t="s">
        <v>127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80</v>
      </c>
      <c r="BK131" s="218">
        <f>ROUND(I131*H131,2)</f>
        <v>0</v>
      </c>
      <c r="BL131" s="18" t="s">
        <v>134</v>
      </c>
      <c r="BM131" s="217" t="s">
        <v>182</v>
      </c>
    </row>
    <row r="132" s="14" customFormat="1">
      <c r="A132" s="14"/>
      <c r="B132" s="235"/>
      <c r="C132" s="236"/>
      <c r="D132" s="226" t="s">
        <v>138</v>
      </c>
      <c r="E132" s="237" t="s">
        <v>19</v>
      </c>
      <c r="F132" s="238" t="s">
        <v>89</v>
      </c>
      <c r="G132" s="236"/>
      <c r="H132" s="239">
        <v>317.14999999999998</v>
      </c>
      <c r="I132" s="240"/>
      <c r="J132" s="236"/>
      <c r="K132" s="236"/>
      <c r="L132" s="241"/>
      <c r="M132" s="242"/>
      <c r="N132" s="243"/>
      <c r="O132" s="243"/>
      <c r="P132" s="243"/>
      <c r="Q132" s="243"/>
      <c r="R132" s="243"/>
      <c r="S132" s="243"/>
      <c r="T132" s="24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5" t="s">
        <v>138</v>
      </c>
      <c r="AU132" s="245" t="s">
        <v>82</v>
      </c>
      <c r="AV132" s="14" t="s">
        <v>82</v>
      </c>
      <c r="AW132" s="14" t="s">
        <v>33</v>
      </c>
      <c r="AX132" s="14" t="s">
        <v>72</v>
      </c>
      <c r="AY132" s="245" t="s">
        <v>127</v>
      </c>
    </row>
    <row r="133" s="14" customFormat="1">
      <c r="A133" s="14"/>
      <c r="B133" s="235"/>
      <c r="C133" s="236"/>
      <c r="D133" s="226" t="s">
        <v>138</v>
      </c>
      <c r="E133" s="237" t="s">
        <v>19</v>
      </c>
      <c r="F133" s="238" t="s">
        <v>86</v>
      </c>
      <c r="G133" s="236"/>
      <c r="H133" s="239">
        <v>61.100000000000001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5" t="s">
        <v>138</v>
      </c>
      <c r="AU133" s="245" t="s">
        <v>82</v>
      </c>
      <c r="AV133" s="14" t="s">
        <v>82</v>
      </c>
      <c r="AW133" s="14" t="s">
        <v>33</v>
      </c>
      <c r="AX133" s="14" t="s">
        <v>72</v>
      </c>
      <c r="AY133" s="245" t="s">
        <v>127</v>
      </c>
    </row>
    <row r="134" s="15" customFormat="1">
      <c r="A134" s="15"/>
      <c r="B134" s="246"/>
      <c r="C134" s="247"/>
      <c r="D134" s="226" t="s">
        <v>138</v>
      </c>
      <c r="E134" s="248" t="s">
        <v>19</v>
      </c>
      <c r="F134" s="249" t="s">
        <v>145</v>
      </c>
      <c r="G134" s="247"/>
      <c r="H134" s="250">
        <v>378.25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56" t="s">
        <v>138</v>
      </c>
      <c r="AU134" s="256" t="s">
        <v>82</v>
      </c>
      <c r="AV134" s="15" t="s">
        <v>134</v>
      </c>
      <c r="AW134" s="15" t="s">
        <v>33</v>
      </c>
      <c r="AX134" s="15" t="s">
        <v>80</v>
      </c>
      <c r="AY134" s="256" t="s">
        <v>127</v>
      </c>
    </row>
    <row r="135" s="2" customFormat="1" ht="24.15" customHeight="1">
      <c r="A135" s="39"/>
      <c r="B135" s="40"/>
      <c r="C135" s="206" t="s">
        <v>183</v>
      </c>
      <c r="D135" s="206" t="s">
        <v>129</v>
      </c>
      <c r="E135" s="207" t="s">
        <v>184</v>
      </c>
      <c r="F135" s="208" t="s">
        <v>185</v>
      </c>
      <c r="G135" s="209" t="s">
        <v>132</v>
      </c>
      <c r="H135" s="210">
        <v>50</v>
      </c>
      <c r="I135" s="211"/>
      <c r="J135" s="212">
        <f>ROUND(I135*H135,2)</f>
        <v>0</v>
      </c>
      <c r="K135" s="208" t="s">
        <v>133</v>
      </c>
      <c r="L135" s="45"/>
      <c r="M135" s="213" t="s">
        <v>19</v>
      </c>
      <c r="N135" s="214" t="s">
        <v>43</v>
      </c>
      <c r="O135" s="85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7" t="s">
        <v>134</v>
      </c>
      <c r="AT135" s="217" t="s">
        <v>129</v>
      </c>
      <c r="AU135" s="217" t="s">
        <v>82</v>
      </c>
      <c r="AY135" s="18" t="s">
        <v>127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8" t="s">
        <v>80</v>
      </c>
      <c r="BK135" s="218">
        <f>ROUND(I135*H135,2)</f>
        <v>0</v>
      </c>
      <c r="BL135" s="18" t="s">
        <v>134</v>
      </c>
      <c r="BM135" s="217" t="s">
        <v>186</v>
      </c>
    </row>
    <row r="136" s="2" customFormat="1">
      <c r="A136" s="39"/>
      <c r="B136" s="40"/>
      <c r="C136" s="41"/>
      <c r="D136" s="219" t="s">
        <v>136</v>
      </c>
      <c r="E136" s="41"/>
      <c r="F136" s="220" t="s">
        <v>187</v>
      </c>
      <c r="G136" s="41"/>
      <c r="H136" s="41"/>
      <c r="I136" s="221"/>
      <c r="J136" s="41"/>
      <c r="K136" s="41"/>
      <c r="L136" s="45"/>
      <c r="M136" s="222"/>
      <c r="N136" s="223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136</v>
      </c>
      <c r="AU136" s="18" t="s">
        <v>82</v>
      </c>
    </row>
    <row r="137" s="13" customFormat="1">
      <c r="A137" s="13"/>
      <c r="B137" s="224"/>
      <c r="C137" s="225"/>
      <c r="D137" s="226" t="s">
        <v>138</v>
      </c>
      <c r="E137" s="227" t="s">
        <v>19</v>
      </c>
      <c r="F137" s="228" t="s">
        <v>188</v>
      </c>
      <c r="G137" s="225"/>
      <c r="H137" s="227" t="s">
        <v>19</v>
      </c>
      <c r="I137" s="229"/>
      <c r="J137" s="225"/>
      <c r="K137" s="225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138</v>
      </c>
      <c r="AU137" s="234" t="s">
        <v>82</v>
      </c>
      <c r="AV137" s="13" t="s">
        <v>80</v>
      </c>
      <c r="AW137" s="13" t="s">
        <v>33</v>
      </c>
      <c r="AX137" s="13" t="s">
        <v>72</v>
      </c>
      <c r="AY137" s="234" t="s">
        <v>127</v>
      </c>
    </row>
    <row r="138" s="14" customFormat="1">
      <c r="A138" s="14"/>
      <c r="B138" s="235"/>
      <c r="C138" s="236"/>
      <c r="D138" s="226" t="s">
        <v>138</v>
      </c>
      <c r="E138" s="237" t="s">
        <v>19</v>
      </c>
      <c r="F138" s="238" t="s">
        <v>189</v>
      </c>
      <c r="G138" s="236"/>
      <c r="H138" s="239">
        <v>50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5" t="s">
        <v>138</v>
      </c>
      <c r="AU138" s="245" t="s">
        <v>82</v>
      </c>
      <c r="AV138" s="14" t="s">
        <v>82</v>
      </c>
      <c r="AW138" s="14" t="s">
        <v>33</v>
      </c>
      <c r="AX138" s="14" t="s">
        <v>80</v>
      </c>
      <c r="AY138" s="245" t="s">
        <v>127</v>
      </c>
    </row>
    <row r="139" s="2" customFormat="1" ht="24.15" customHeight="1">
      <c r="A139" s="39"/>
      <c r="B139" s="40"/>
      <c r="C139" s="206" t="s">
        <v>190</v>
      </c>
      <c r="D139" s="206" t="s">
        <v>129</v>
      </c>
      <c r="E139" s="207" t="s">
        <v>191</v>
      </c>
      <c r="F139" s="208" t="s">
        <v>192</v>
      </c>
      <c r="G139" s="209" t="s">
        <v>87</v>
      </c>
      <c r="H139" s="210">
        <v>8.4000000000000004</v>
      </c>
      <c r="I139" s="211"/>
      <c r="J139" s="212">
        <f>ROUND(I139*H139,2)</f>
        <v>0</v>
      </c>
      <c r="K139" s="208" t="s">
        <v>133</v>
      </c>
      <c r="L139" s="45"/>
      <c r="M139" s="213" t="s">
        <v>19</v>
      </c>
      <c r="N139" s="214" t="s">
        <v>43</v>
      </c>
      <c r="O139" s="85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7" t="s">
        <v>134</v>
      </c>
      <c r="AT139" s="217" t="s">
        <v>129</v>
      </c>
      <c r="AU139" s="217" t="s">
        <v>82</v>
      </c>
      <c r="AY139" s="18" t="s">
        <v>127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80</v>
      </c>
      <c r="BK139" s="218">
        <f>ROUND(I139*H139,2)</f>
        <v>0</v>
      </c>
      <c r="BL139" s="18" t="s">
        <v>134</v>
      </c>
      <c r="BM139" s="217" t="s">
        <v>193</v>
      </c>
    </row>
    <row r="140" s="2" customFormat="1">
      <c r="A140" s="39"/>
      <c r="B140" s="40"/>
      <c r="C140" s="41"/>
      <c r="D140" s="219" t="s">
        <v>136</v>
      </c>
      <c r="E140" s="41"/>
      <c r="F140" s="220" t="s">
        <v>194</v>
      </c>
      <c r="G140" s="41"/>
      <c r="H140" s="41"/>
      <c r="I140" s="221"/>
      <c r="J140" s="41"/>
      <c r="K140" s="41"/>
      <c r="L140" s="45"/>
      <c r="M140" s="222"/>
      <c r="N140" s="223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136</v>
      </c>
      <c r="AU140" s="18" t="s">
        <v>82</v>
      </c>
    </row>
    <row r="141" s="13" customFormat="1">
      <c r="A141" s="13"/>
      <c r="B141" s="224"/>
      <c r="C141" s="225"/>
      <c r="D141" s="226" t="s">
        <v>138</v>
      </c>
      <c r="E141" s="227" t="s">
        <v>19</v>
      </c>
      <c r="F141" s="228" t="s">
        <v>175</v>
      </c>
      <c r="G141" s="225"/>
      <c r="H141" s="227" t="s">
        <v>19</v>
      </c>
      <c r="I141" s="229"/>
      <c r="J141" s="225"/>
      <c r="K141" s="225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138</v>
      </c>
      <c r="AU141" s="234" t="s">
        <v>82</v>
      </c>
      <c r="AV141" s="13" t="s">
        <v>80</v>
      </c>
      <c r="AW141" s="13" t="s">
        <v>33</v>
      </c>
      <c r="AX141" s="13" t="s">
        <v>72</v>
      </c>
      <c r="AY141" s="234" t="s">
        <v>127</v>
      </c>
    </row>
    <row r="142" s="14" customFormat="1">
      <c r="A142" s="14"/>
      <c r="B142" s="235"/>
      <c r="C142" s="236"/>
      <c r="D142" s="226" t="s">
        <v>138</v>
      </c>
      <c r="E142" s="237" t="s">
        <v>19</v>
      </c>
      <c r="F142" s="238" t="s">
        <v>195</v>
      </c>
      <c r="G142" s="236"/>
      <c r="H142" s="239">
        <v>6.2999999999999998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5" t="s">
        <v>138</v>
      </c>
      <c r="AU142" s="245" t="s">
        <v>82</v>
      </c>
      <c r="AV142" s="14" t="s">
        <v>82</v>
      </c>
      <c r="AW142" s="14" t="s">
        <v>33</v>
      </c>
      <c r="AX142" s="14" t="s">
        <v>72</v>
      </c>
      <c r="AY142" s="245" t="s">
        <v>127</v>
      </c>
    </row>
    <row r="143" s="13" customFormat="1">
      <c r="A143" s="13"/>
      <c r="B143" s="224"/>
      <c r="C143" s="225"/>
      <c r="D143" s="226" t="s">
        <v>138</v>
      </c>
      <c r="E143" s="227" t="s">
        <v>19</v>
      </c>
      <c r="F143" s="228" t="s">
        <v>177</v>
      </c>
      <c r="G143" s="225"/>
      <c r="H143" s="227" t="s">
        <v>19</v>
      </c>
      <c r="I143" s="229"/>
      <c r="J143" s="225"/>
      <c r="K143" s="225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138</v>
      </c>
      <c r="AU143" s="234" t="s">
        <v>82</v>
      </c>
      <c r="AV143" s="13" t="s">
        <v>80</v>
      </c>
      <c r="AW143" s="13" t="s">
        <v>33</v>
      </c>
      <c r="AX143" s="13" t="s">
        <v>72</v>
      </c>
      <c r="AY143" s="234" t="s">
        <v>127</v>
      </c>
    </row>
    <row r="144" s="14" customFormat="1">
      <c r="A144" s="14"/>
      <c r="B144" s="235"/>
      <c r="C144" s="236"/>
      <c r="D144" s="226" t="s">
        <v>138</v>
      </c>
      <c r="E144" s="237" t="s">
        <v>19</v>
      </c>
      <c r="F144" s="238" t="s">
        <v>196</v>
      </c>
      <c r="G144" s="236"/>
      <c r="H144" s="239">
        <v>2.1000000000000001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5" t="s">
        <v>138</v>
      </c>
      <c r="AU144" s="245" t="s">
        <v>82</v>
      </c>
      <c r="AV144" s="14" t="s">
        <v>82</v>
      </c>
      <c r="AW144" s="14" t="s">
        <v>33</v>
      </c>
      <c r="AX144" s="14" t="s">
        <v>72</v>
      </c>
      <c r="AY144" s="245" t="s">
        <v>127</v>
      </c>
    </row>
    <row r="145" s="15" customFormat="1">
      <c r="A145" s="15"/>
      <c r="B145" s="246"/>
      <c r="C145" s="247"/>
      <c r="D145" s="226" t="s">
        <v>138</v>
      </c>
      <c r="E145" s="248" t="s">
        <v>92</v>
      </c>
      <c r="F145" s="249" t="s">
        <v>145</v>
      </c>
      <c r="G145" s="247"/>
      <c r="H145" s="250">
        <v>8.4000000000000004</v>
      </c>
      <c r="I145" s="251"/>
      <c r="J145" s="247"/>
      <c r="K145" s="247"/>
      <c r="L145" s="252"/>
      <c r="M145" s="253"/>
      <c r="N145" s="254"/>
      <c r="O145" s="254"/>
      <c r="P145" s="254"/>
      <c r="Q145" s="254"/>
      <c r="R145" s="254"/>
      <c r="S145" s="254"/>
      <c r="T145" s="25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56" t="s">
        <v>138</v>
      </c>
      <c r="AU145" s="256" t="s">
        <v>82</v>
      </c>
      <c r="AV145" s="15" t="s">
        <v>134</v>
      </c>
      <c r="AW145" s="15" t="s">
        <v>33</v>
      </c>
      <c r="AX145" s="15" t="s">
        <v>80</v>
      </c>
      <c r="AY145" s="256" t="s">
        <v>127</v>
      </c>
    </row>
    <row r="146" s="2" customFormat="1" ht="16.5" customHeight="1">
      <c r="A146" s="39"/>
      <c r="B146" s="40"/>
      <c r="C146" s="257" t="s">
        <v>197</v>
      </c>
      <c r="D146" s="257" t="s">
        <v>198</v>
      </c>
      <c r="E146" s="258" t="s">
        <v>199</v>
      </c>
      <c r="F146" s="259" t="s">
        <v>200</v>
      </c>
      <c r="G146" s="260" t="s">
        <v>201</v>
      </c>
      <c r="H146" s="261">
        <v>16.800000000000001</v>
      </c>
      <c r="I146" s="262"/>
      <c r="J146" s="263">
        <f>ROUND(I146*H146,2)</f>
        <v>0</v>
      </c>
      <c r="K146" s="259" t="s">
        <v>133</v>
      </c>
      <c r="L146" s="264"/>
      <c r="M146" s="265" t="s">
        <v>19</v>
      </c>
      <c r="N146" s="266" t="s">
        <v>43</v>
      </c>
      <c r="O146" s="85"/>
      <c r="P146" s="215">
        <f>O146*H146</f>
        <v>0</v>
      </c>
      <c r="Q146" s="215">
        <v>1</v>
      </c>
      <c r="R146" s="215">
        <f>Q146*H146</f>
        <v>16.800000000000001</v>
      </c>
      <c r="S146" s="215">
        <v>0</v>
      </c>
      <c r="T146" s="216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7" t="s">
        <v>190</v>
      </c>
      <c r="AT146" s="217" t="s">
        <v>198</v>
      </c>
      <c r="AU146" s="217" t="s">
        <v>82</v>
      </c>
      <c r="AY146" s="18" t="s">
        <v>127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80</v>
      </c>
      <c r="BK146" s="218">
        <f>ROUND(I146*H146,2)</f>
        <v>0</v>
      </c>
      <c r="BL146" s="18" t="s">
        <v>134</v>
      </c>
      <c r="BM146" s="217" t="s">
        <v>202</v>
      </c>
    </row>
    <row r="147" s="14" customFormat="1">
      <c r="A147" s="14"/>
      <c r="B147" s="235"/>
      <c r="C147" s="236"/>
      <c r="D147" s="226" t="s">
        <v>138</v>
      </c>
      <c r="E147" s="237" t="s">
        <v>19</v>
      </c>
      <c r="F147" s="238" t="s">
        <v>203</v>
      </c>
      <c r="G147" s="236"/>
      <c r="H147" s="239">
        <v>16.800000000000001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5" t="s">
        <v>138</v>
      </c>
      <c r="AU147" s="245" t="s">
        <v>82</v>
      </c>
      <c r="AV147" s="14" t="s">
        <v>82</v>
      </c>
      <c r="AW147" s="14" t="s">
        <v>33</v>
      </c>
      <c r="AX147" s="14" t="s">
        <v>72</v>
      </c>
      <c r="AY147" s="245" t="s">
        <v>127</v>
      </c>
    </row>
    <row r="148" s="15" customFormat="1">
      <c r="A148" s="15"/>
      <c r="B148" s="246"/>
      <c r="C148" s="247"/>
      <c r="D148" s="226" t="s">
        <v>138</v>
      </c>
      <c r="E148" s="248" t="s">
        <v>19</v>
      </c>
      <c r="F148" s="249" t="s">
        <v>145</v>
      </c>
      <c r="G148" s="247"/>
      <c r="H148" s="250">
        <v>16.800000000000001</v>
      </c>
      <c r="I148" s="251"/>
      <c r="J148" s="247"/>
      <c r="K148" s="247"/>
      <c r="L148" s="252"/>
      <c r="M148" s="253"/>
      <c r="N148" s="254"/>
      <c r="O148" s="254"/>
      <c r="P148" s="254"/>
      <c r="Q148" s="254"/>
      <c r="R148" s="254"/>
      <c r="S148" s="254"/>
      <c r="T148" s="25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6" t="s">
        <v>138</v>
      </c>
      <c r="AU148" s="256" t="s">
        <v>82</v>
      </c>
      <c r="AV148" s="15" t="s">
        <v>134</v>
      </c>
      <c r="AW148" s="15" t="s">
        <v>33</v>
      </c>
      <c r="AX148" s="15" t="s">
        <v>80</v>
      </c>
      <c r="AY148" s="256" t="s">
        <v>127</v>
      </c>
    </row>
    <row r="149" s="2" customFormat="1" ht="21.75" customHeight="1">
      <c r="A149" s="39"/>
      <c r="B149" s="40"/>
      <c r="C149" s="206" t="s">
        <v>204</v>
      </c>
      <c r="D149" s="206" t="s">
        <v>129</v>
      </c>
      <c r="E149" s="207" t="s">
        <v>205</v>
      </c>
      <c r="F149" s="208" t="s">
        <v>206</v>
      </c>
      <c r="G149" s="209" t="s">
        <v>132</v>
      </c>
      <c r="H149" s="210">
        <v>898</v>
      </c>
      <c r="I149" s="211"/>
      <c r="J149" s="212">
        <f>ROUND(I149*H149,2)</f>
        <v>0</v>
      </c>
      <c r="K149" s="208" t="s">
        <v>133</v>
      </c>
      <c r="L149" s="45"/>
      <c r="M149" s="213" t="s">
        <v>19</v>
      </c>
      <c r="N149" s="214" t="s">
        <v>43</v>
      </c>
      <c r="O149" s="85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7" t="s">
        <v>134</v>
      </c>
      <c r="AT149" s="217" t="s">
        <v>129</v>
      </c>
      <c r="AU149" s="217" t="s">
        <v>82</v>
      </c>
      <c r="AY149" s="18" t="s">
        <v>127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8" t="s">
        <v>80</v>
      </c>
      <c r="BK149" s="218">
        <f>ROUND(I149*H149,2)</f>
        <v>0</v>
      </c>
      <c r="BL149" s="18" t="s">
        <v>134</v>
      </c>
      <c r="BM149" s="217" t="s">
        <v>207</v>
      </c>
    </row>
    <row r="150" s="2" customFormat="1">
      <c r="A150" s="39"/>
      <c r="B150" s="40"/>
      <c r="C150" s="41"/>
      <c r="D150" s="219" t="s">
        <v>136</v>
      </c>
      <c r="E150" s="41"/>
      <c r="F150" s="220" t="s">
        <v>208</v>
      </c>
      <c r="G150" s="41"/>
      <c r="H150" s="41"/>
      <c r="I150" s="221"/>
      <c r="J150" s="41"/>
      <c r="K150" s="41"/>
      <c r="L150" s="45"/>
      <c r="M150" s="222"/>
      <c r="N150" s="223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136</v>
      </c>
      <c r="AU150" s="18" t="s">
        <v>82</v>
      </c>
    </row>
    <row r="151" s="13" customFormat="1">
      <c r="A151" s="13"/>
      <c r="B151" s="224"/>
      <c r="C151" s="225"/>
      <c r="D151" s="226" t="s">
        <v>138</v>
      </c>
      <c r="E151" s="227" t="s">
        <v>19</v>
      </c>
      <c r="F151" s="228" t="s">
        <v>209</v>
      </c>
      <c r="G151" s="225"/>
      <c r="H151" s="227" t="s">
        <v>19</v>
      </c>
      <c r="I151" s="229"/>
      <c r="J151" s="225"/>
      <c r="K151" s="225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138</v>
      </c>
      <c r="AU151" s="234" t="s">
        <v>82</v>
      </c>
      <c r="AV151" s="13" t="s">
        <v>80</v>
      </c>
      <c r="AW151" s="13" t="s">
        <v>33</v>
      </c>
      <c r="AX151" s="13" t="s">
        <v>72</v>
      </c>
      <c r="AY151" s="234" t="s">
        <v>127</v>
      </c>
    </row>
    <row r="152" s="14" customFormat="1">
      <c r="A152" s="14"/>
      <c r="B152" s="235"/>
      <c r="C152" s="236"/>
      <c r="D152" s="226" t="s">
        <v>138</v>
      </c>
      <c r="E152" s="237" t="s">
        <v>19</v>
      </c>
      <c r="F152" s="238" t="s">
        <v>210</v>
      </c>
      <c r="G152" s="236"/>
      <c r="H152" s="239">
        <v>371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5" t="s">
        <v>138</v>
      </c>
      <c r="AU152" s="245" t="s">
        <v>82</v>
      </c>
      <c r="AV152" s="14" t="s">
        <v>82</v>
      </c>
      <c r="AW152" s="14" t="s">
        <v>33</v>
      </c>
      <c r="AX152" s="14" t="s">
        <v>72</v>
      </c>
      <c r="AY152" s="245" t="s">
        <v>127</v>
      </c>
    </row>
    <row r="153" s="13" customFormat="1">
      <c r="A153" s="13"/>
      <c r="B153" s="224"/>
      <c r="C153" s="225"/>
      <c r="D153" s="226" t="s">
        <v>138</v>
      </c>
      <c r="E153" s="227" t="s">
        <v>19</v>
      </c>
      <c r="F153" s="228" t="s">
        <v>164</v>
      </c>
      <c r="G153" s="225"/>
      <c r="H153" s="227" t="s">
        <v>19</v>
      </c>
      <c r="I153" s="229"/>
      <c r="J153" s="225"/>
      <c r="K153" s="225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138</v>
      </c>
      <c r="AU153" s="234" t="s">
        <v>82</v>
      </c>
      <c r="AV153" s="13" t="s">
        <v>80</v>
      </c>
      <c r="AW153" s="13" t="s">
        <v>33</v>
      </c>
      <c r="AX153" s="13" t="s">
        <v>72</v>
      </c>
      <c r="AY153" s="234" t="s">
        <v>127</v>
      </c>
    </row>
    <row r="154" s="14" customFormat="1">
      <c r="A154" s="14"/>
      <c r="B154" s="235"/>
      <c r="C154" s="236"/>
      <c r="D154" s="226" t="s">
        <v>138</v>
      </c>
      <c r="E154" s="237" t="s">
        <v>19</v>
      </c>
      <c r="F154" s="238" t="s">
        <v>211</v>
      </c>
      <c r="G154" s="236"/>
      <c r="H154" s="239">
        <v>292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5" t="s">
        <v>138</v>
      </c>
      <c r="AU154" s="245" t="s">
        <v>82</v>
      </c>
      <c r="AV154" s="14" t="s">
        <v>82</v>
      </c>
      <c r="AW154" s="14" t="s">
        <v>33</v>
      </c>
      <c r="AX154" s="14" t="s">
        <v>72</v>
      </c>
      <c r="AY154" s="245" t="s">
        <v>127</v>
      </c>
    </row>
    <row r="155" s="13" customFormat="1">
      <c r="A155" s="13"/>
      <c r="B155" s="224"/>
      <c r="C155" s="225"/>
      <c r="D155" s="226" t="s">
        <v>138</v>
      </c>
      <c r="E155" s="227" t="s">
        <v>19</v>
      </c>
      <c r="F155" s="228" t="s">
        <v>212</v>
      </c>
      <c r="G155" s="225"/>
      <c r="H155" s="227" t="s">
        <v>19</v>
      </c>
      <c r="I155" s="229"/>
      <c r="J155" s="225"/>
      <c r="K155" s="225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138</v>
      </c>
      <c r="AU155" s="234" t="s">
        <v>82</v>
      </c>
      <c r="AV155" s="13" t="s">
        <v>80</v>
      </c>
      <c r="AW155" s="13" t="s">
        <v>33</v>
      </c>
      <c r="AX155" s="13" t="s">
        <v>72</v>
      </c>
      <c r="AY155" s="234" t="s">
        <v>127</v>
      </c>
    </row>
    <row r="156" s="14" customFormat="1">
      <c r="A156" s="14"/>
      <c r="B156" s="235"/>
      <c r="C156" s="236"/>
      <c r="D156" s="226" t="s">
        <v>138</v>
      </c>
      <c r="E156" s="237" t="s">
        <v>19</v>
      </c>
      <c r="F156" s="238" t="s">
        <v>213</v>
      </c>
      <c r="G156" s="236"/>
      <c r="H156" s="239">
        <v>235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5" t="s">
        <v>138</v>
      </c>
      <c r="AU156" s="245" t="s">
        <v>82</v>
      </c>
      <c r="AV156" s="14" t="s">
        <v>82</v>
      </c>
      <c r="AW156" s="14" t="s">
        <v>33</v>
      </c>
      <c r="AX156" s="14" t="s">
        <v>72</v>
      </c>
      <c r="AY156" s="245" t="s">
        <v>127</v>
      </c>
    </row>
    <row r="157" s="15" customFormat="1">
      <c r="A157" s="15"/>
      <c r="B157" s="246"/>
      <c r="C157" s="247"/>
      <c r="D157" s="226" t="s">
        <v>138</v>
      </c>
      <c r="E157" s="248" t="s">
        <v>19</v>
      </c>
      <c r="F157" s="249" t="s">
        <v>145</v>
      </c>
      <c r="G157" s="247"/>
      <c r="H157" s="250">
        <v>898</v>
      </c>
      <c r="I157" s="251"/>
      <c r="J157" s="247"/>
      <c r="K157" s="247"/>
      <c r="L157" s="252"/>
      <c r="M157" s="253"/>
      <c r="N157" s="254"/>
      <c r="O157" s="254"/>
      <c r="P157" s="254"/>
      <c r="Q157" s="254"/>
      <c r="R157" s="254"/>
      <c r="S157" s="254"/>
      <c r="T157" s="25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56" t="s">
        <v>138</v>
      </c>
      <c r="AU157" s="256" t="s">
        <v>82</v>
      </c>
      <c r="AV157" s="15" t="s">
        <v>134</v>
      </c>
      <c r="AW157" s="15" t="s">
        <v>33</v>
      </c>
      <c r="AX157" s="15" t="s">
        <v>80</v>
      </c>
      <c r="AY157" s="256" t="s">
        <v>127</v>
      </c>
    </row>
    <row r="158" s="12" customFormat="1" ht="22.8" customHeight="1">
      <c r="A158" s="12"/>
      <c r="B158" s="190"/>
      <c r="C158" s="191"/>
      <c r="D158" s="192" t="s">
        <v>71</v>
      </c>
      <c r="E158" s="204" t="s">
        <v>82</v>
      </c>
      <c r="F158" s="204" t="s">
        <v>214</v>
      </c>
      <c r="G158" s="191"/>
      <c r="H158" s="191"/>
      <c r="I158" s="194"/>
      <c r="J158" s="205">
        <f>BK158</f>
        <v>0</v>
      </c>
      <c r="K158" s="191"/>
      <c r="L158" s="196"/>
      <c r="M158" s="197"/>
      <c r="N158" s="198"/>
      <c r="O158" s="198"/>
      <c r="P158" s="199">
        <f>SUM(P159:P163)</f>
        <v>0</v>
      </c>
      <c r="Q158" s="198"/>
      <c r="R158" s="199">
        <f>SUM(R159:R163)</f>
        <v>69.490160000000003</v>
      </c>
      <c r="S158" s="198"/>
      <c r="T158" s="200">
        <f>SUM(T159:T163)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1" t="s">
        <v>80</v>
      </c>
      <c r="AT158" s="202" t="s">
        <v>71</v>
      </c>
      <c r="AU158" s="202" t="s">
        <v>80</v>
      </c>
      <c r="AY158" s="201" t="s">
        <v>127</v>
      </c>
      <c r="BK158" s="203">
        <f>SUM(BK159:BK163)</f>
        <v>0</v>
      </c>
    </row>
    <row r="159" s="2" customFormat="1" ht="33" customHeight="1">
      <c r="A159" s="39"/>
      <c r="B159" s="40"/>
      <c r="C159" s="206" t="s">
        <v>215</v>
      </c>
      <c r="D159" s="206" t="s">
        <v>129</v>
      </c>
      <c r="E159" s="207" t="s">
        <v>216</v>
      </c>
      <c r="F159" s="208" t="s">
        <v>217</v>
      </c>
      <c r="G159" s="209" t="s">
        <v>148</v>
      </c>
      <c r="H159" s="210">
        <v>292</v>
      </c>
      <c r="I159" s="211"/>
      <c r="J159" s="212">
        <f>ROUND(I159*H159,2)</f>
        <v>0</v>
      </c>
      <c r="K159" s="208" t="s">
        <v>133</v>
      </c>
      <c r="L159" s="45"/>
      <c r="M159" s="213" t="s">
        <v>19</v>
      </c>
      <c r="N159" s="214" t="s">
        <v>43</v>
      </c>
      <c r="O159" s="85"/>
      <c r="P159" s="215">
        <f>O159*H159</f>
        <v>0</v>
      </c>
      <c r="Q159" s="215">
        <v>0.23798</v>
      </c>
      <c r="R159" s="215">
        <f>Q159*H159</f>
        <v>69.490160000000003</v>
      </c>
      <c r="S159" s="215">
        <v>0</v>
      </c>
      <c r="T159" s="216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7" t="s">
        <v>134</v>
      </c>
      <c r="AT159" s="217" t="s">
        <v>129</v>
      </c>
      <c r="AU159" s="217" t="s">
        <v>82</v>
      </c>
      <c r="AY159" s="18" t="s">
        <v>127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80</v>
      </c>
      <c r="BK159" s="218">
        <f>ROUND(I159*H159,2)</f>
        <v>0</v>
      </c>
      <c r="BL159" s="18" t="s">
        <v>134</v>
      </c>
      <c r="BM159" s="217" t="s">
        <v>218</v>
      </c>
    </row>
    <row r="160" s="2" customFormat="1">
      <c r="A160" s="39"/>
      <c r="B160" s="40"/>
      <c r="C160" s="41"/>
      <c r="D160" s="219" t="s">
        <v>136</v>
      </c>
      <c r="E160" s="41"/>
      <c r="F160" s="220" t="s">
        <v>219</v>
      </c>
      <c r="G160" s="41"/>
      <c r="H160" s="41"/>
      <c r="I160" s="221"/>
      <c r="J160" s="41"/>
      <c r="K160" s="41"/>
      <c r="L160" s="45"/>
      <c r="M160" s="222"/>
      <c r="N160" s="223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136</v>
      </c>
      <c r="AU160" s="18" t="s">
        <v>82</v>
      </c>
    </row>
    <row r="161" s="13" customFormat="1">
      <c r="A161" s="13"/>
      <c r="B161" s="224"/>
      <c r="C161" s="225"/>
      <c r="D161" s="226" t="s">
        <v>138</v>
      </c>
      <c r="E161" s="227" t="s">
        <v>19</v>
      </c>
      <c r="F161" s="228" t="s">
        <v>173</v>
      </c>
      <c r="G161" s="225"/>
      <c r="H161" s="227" t="s">
        <v>19</v>
      </c>
      <c r="I161" s="229"/>
      <c r="J161" s="225"/>
      <c r="K161" s="225"/>
      <c r="L161" s="230"/>
      <c r="M161" s="231"/>
      <c r="N161" s="232"/>
      <c r="O161" s="232"/>
      <c r="P161" s="232"/>
      <c r="Q161" s="232"/>
      <c r="R161" s="232"/>
      <c r="S161" s="232"/>
      <c r="T161" s="23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4" t="s">
        <v>138</v>
      </c>
      <c r="AU161" s="234" t="s">
        <v>82</v>
      </c>
      <c r="AV161" s="13" t="s">
        <v>80</v>
      </c>
      <c r="AW161" s="13" t="s">
        <v>33</v>
      </c>
      <c r="AX161" s="13" t="s">
        <v>72</v>
      </c>
      <c r="AY161" s="234" t="s">
        <v>127</v>
      </c>
    </row>
    <row r="162" s="14" customFormat="1">
      <c r="A162" s="14"/>
      <c r="B162" s="235"/>
      <c r="C162" s="236"/>
      <c r="D162" s="226" t="s">
        <v>138</v>
      </c>
      <c r="E162" s="237" t="s">
        <v>19</v>
      </c>
      <c r="F162" s="238" t="s">
        <v>140</v>
      </c>
      <c r="G162" s="236"/>
      <c r="H162" s="239">
        <v>292</v>
      </c>
      <c r="I162" s="240"/>
      <c r="J162" s="236"/>
      <c r="K162" s="236"/>
      <c r="L162" s="241"/>
      <c r="M162" s="242"/>
      <c r="N162" s="243"/>
      <c r="O162" s="243"/>
      <c r="P162" s="243"/>
      <c r="Q162" s="243"/>
      <c r="R162" s="243"/>
      <c r="S162" s="243"/>
      <c r="T162" s="24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5" t="s">
        <v>138</v>
      </c>
      <c r="AU162" s="245" t="s">
        <v>82</v>
      </c>
      <c r="AV162" s="14" t="s">
        <v>82</v>
      </c>
      <c r="AW162" s="14" t="s">
        <v>33</v>
      </c>
      <c r="AX162" s="14" t="s">
        <v>72</v>
      </c>
      <c r="AY162" s="245" t="s">
        <v>127</v>
      </c>
    </row>
    <row r="163" s="15" customFormat="1">
      <c r="A163" s="15"/>
      <c r="B163" s="246"/>
      <c r="C163" s="247"/>
      <c r="D163" s="226" t="s">
        <v>138</v>
      </c>
      <c r="E163" s="248" t="s">
        <v>19</v>
      </c>
      <c r="F163" s="249" t="s">
        <v>145</v>
      </c>
      <c r="G163" s="247"/>
      <c r="H163" s="250">
        <v>292</v>
      </c>
      <c r="I163" s="251"/>
      <c r="J163" s="247"/>
      <c r="K163" s="247"/>
      <c r="L163" s="252"/>
      <c r="M163" s="253"/>
      <c r="N163" s="254"/>
      <c r="O163" s="254"/>
      <c r="P163" s="254"/>
      <c r="Q163" s="254"/>
      <c r="R163" s="254"/>
      <c r="S163" s="254"/>
      <c r="T163" s="25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56" t="s">
        <v>138</v>
      </c>
      <c r="AU163" s="256" t="s">
        <v>82</v>
      </c>
      <c r="AV163" s="15" t="s">
        <v>134</v>
      </c>
      <c r="AW163" s="15" t="s">
        <v>33</v>
      </c>
      <c r="AX163" s="15" t="s">
        <v>80</v>
      </c>
      <c r="AY163" s="256" t="s">
        <v>127</v>
      </c>
    </row>
    <row r="164" s="12" customFormat="1" ht="22.8" customHeight="1">
      <c r="A164" s="12"/>
      <c r="B164" s="190"/>
      <c r="C164" s="191"/>
      <c r="D164" s="192" t="s">
        <v>71</v>
      </c>
      <c r="E164" s="204" t="s">
        <v>168</v>
      </c>
      <c r="F164" s="204" t="s">
        <v>220</v>
      </c>
      <c r="G164" s="191"/>
      <c r="H164" s="191"/>
      <c r="I164" s="194"/>
      <c r="J164" s="205">
        <f>BK164</f>
        <v>0</v>
      </c>
      <c r="K164" s="191"/>
      <c r="L164" s="196"/>
      <c r="M164" s="197"/>
      <c r="N164" s="198"/>
      <c r="O164" s="198"/>
      <c r="P164" s="199">
        <f>SUM(P165:P249)</f>
        <v>0</v>
      </c>
      <c r="Q164" s="198"/>
      <c r="R164" s="199">
        <f>SUM(R165:R249)</f>
        <v>14.942839999999999</v>
      </c>
      <c r="S164" s="198"/>
      <c r="T164" s="200">
        <f>SUM(T165:T249)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1" t="s">
        <v>80</v>
      </c>
      <c r="AT164" s="202" t="s">
        <v>71</v>
      </c>
      <c r="AU164" s="202" t="s">
        <v>80</v>
      </c>
      <c r="AY164" s="201" t="s">
        <v>127</v>
      </c>
      <c r="BK164" s="203">
        <f>SUM(BK165:BK249)</f>
        <v>0</v>
      </c>
    </row>
    <row r="165" s="2" customFormat="1" ht="21.75" customHeight="1">
      <c r="A165" s="39"/>
      <c r="B165" s="40"/>
      <c r="C165" s="206" t="s">
        <v>8</v>
      </c>
      <c r="D165" s="206" t="s">
        <v>129</v>
      </c>
      <c r="E165" s="207" t="s">
        <v>221</v>
      </c>
      <c r="F165" s="208" t="s">
        <v>222</v>
      </c>
      <c r="G165" s="209" t="s">
        <v>132</v>
      </c>
      <c r="H165" s="210">
        <v>762</v>
      </c>
      <c r="I165" s="211"/>
      <c r="J165" s="212">
        <f>ROUND(I165*H165,2)</f>
        <v>0</v>
      </c>
      <c r="K165" s="208" t="s">
        <v>133</v>
      </c>
      <c r="L165" s="45"/>
      <c r="M165" s="213" t="s">
        <v>19</v>
      </c>
      <c r="N165" s="214" t="s">
        <v>43</v>
      </c>
      <c r="O165" s="85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7" t="s">
        <v>134</v>
      </c>
      <c r="AT165" s="217" t="s">
        <v>129</v>
      </c>
      <c r="AU165" s="217" t="s">
        <v>82</v>
      </c>
      <c r="AY165" s="18" t="s">
        <v>127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8" t="s">
        <v>80</v>
      </c>
      <c r="BK165" s="218">
        <f>ROUND(I165*H165,2)</f>
        <v>0</v>
      </c>
      <c r="BL165" s="18" t="s">
        <v>134</v>
      </c>
      <c r="BM165" s="217" t="s">
        <v>223</v>
      </c>
    </row>
    <row r="166" s="2" customFormat="1">
      <c r="A166" s="39"/>
      <c r="B166" s="40"/>
      <c r="C166" s="41"/>
      <c r="D166" s="219" t="s">
        <v>136</v>
      </c>
      <c r="E166" s="41"/>
      <c r="F166" s="220" t="s">
        <v>224</v>
      </c>
      <c r="G166" s="41"/>
      <c r="H166" s="41"/>
      <c r="I166" s="221"/>
      <c r="J166" s="41"/>
      <c r="K166" s="41"/>
      <c r="L166" s="45"/>
      <c r="M166" s="222"/>
      <c r="N166" s="223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136</v>
      </c>
      <c r="AU166" s="18" t="s">
        <v>82</v>
      </c>
    </row>
    <row r="167" s="13" customFormat="1">
      <c r="A167" s="13"/>
      <c r="B167" s="224"/>
      <c r="C167" s="225"/>
      <c r="D167" s="226" t="s">
        <v>138</v>
      </c>
      <c r="E167" s="227" t="s">
        <v>19</v>
      </c>
      <c r="F167" s="228" t="s">
        <v>164</v>
      </c>
      <c r="G167" s="225"/>
      <c r="H167" s="227" t="s">
        <v>19</v>
      </c>
      <c r="I167" s="229"/>
      <c r="J167" s="225"/>
      <c r="K167" s="225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138</v>
      </c>
      <c r="AU167" s="234" t="s">
        <v>82</v>
      </c>
      <c r="AV167" s="13" t="s">
        <v>80</v>
      </c>
      <c r="AW167" s="13" t="s">
        <v>33</v>
      </c>
      <c r="AX167" s="13" t="s">
        <v>72</v>
      </c>
      <c r="AY167" s="234" t="s">
        <v>127</v>
      </c>
    </row>
    <row r="168" s="14" customFormat="1">
      <c r="A168" s="14"/>
      <c r="B168" s="235"/>
      <c r="C168" s="236"/>
      <c r="D168" s="226" t="s">
        <v>138</v>
      </c>
      <c r="E168" s="237" t="s">
        <v>19</v>
      </c>
      <c r="F168" s="238" t="s">
        <v>211</v>
      </c>
      <c r="G168" s="236"/>
      <c r="H168" s="239">
        <v>292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5" t="s">
        <v>138</v>
      </c>
      <c r="AU168" s="245" t="s">
        <v>82</v>
      </c>
      <c r="AV168" s="14" t="s">
        <v>82</v>
      </c>
      <c r="AW168" s="14" t="s">
        <v>33</v>
      </c>
      <c r="AX168" s="14" t="s">
        <v>72</v>
      </c>
      <c r="AY168" s="245" t="s">
        <v>127</v>
      </c>
    </row>
    <row r="169" s="13" customFormat="1">
      <c r="A169" s="13"/>
      <c r="B169" s="224"/>
      <c r="C169" s="225"/>
      <c r="D169" s="226" t="s">
        <v>138</v>
      </c>
      <c r="E169" s="227" t="s">
        <v>19</v>
      </c>
      <c r="F169" s="228" t="s">
        <v>212</v>
      </c>
      <c r="G169" s="225"/>
      <c r="H169" s="227" t="s">
        <v>19</v>
      </c>
      <c r="I169" s="229"/>
      <c r="J169" s="225"/>
      <c r="K169" s="225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138</v>
      </c>
      <c r="AU169" s="234" t="s">
        <v>82</v>
      </c>
      <c r="AV169" s="13" t="s">
        <v>80</v>
      </c>
      <c r="AW169" s="13" t="s">
        <v>33</v>
      </c>
      <c r="AX169" s="13" t="s">
        <v>72</v>
      </c>
      <c r="AY169" s="234" t="s">
        <v>127</v>
      </c>
    </row>
    <row r="170" s="14" customFormat="1">
      <c r="A170" s="14"/>
      <c r="B170" s="235"/>
      <c r="C170" s="236"/>
      <c r="D170" s="226" t="s">
        <v>138</v>
      </c>
      <c r="E170" s="237" t="s">
        <v>19</v>
      </c>
      <c r="F170" s="238" t="s">
        <v>225</v>
      </c>
      <c r="G170" s="236"/>
      <c r="H170" s="239">
        <v>470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5" t="s">
        <v>138</v>
      </c>
      <c r="AU170" s="245" t="s">
        <v>82</v>
      </c>
      <c r="AV170" s="14" t="s">
        <v>82</v>
      </c>
      <c r="AW170" s="14" t="s">
        <v>33</v>
      </c>
      <c r="AX170" s="14" t="s">
        <v>72</v>
      </c>
      <c r="AY170" s="245" t="s">
        <v>127</v>
      </c>
    </row>
    <row r="171" s="15" customFormat="1">
      <c r="A171" s="15"/>
      <c r="B171" s="246"/>
      <c r="C171" s="247"/>
      <c r="D171" s="226" t="s">
        <v>138</v>
      </c>
      <c r="E171" s="248" t="s">
        <v>19</v>
      </c>
      <c r="F171" s="249" t="s">
        <v>145</v>
      </c>
      <c r="G171" s="247"/>
      <c r="H171" s="250">
        <v>762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56" t="s">
        <v>138</v>
      </c>
      <c r="AU171" s="256" t="s">
        <v>82</v>
      </c>
      <c r="AV171" s="15" t="s">
        <v>134</v>
      </c>
      <c r="AW171" s="15" t="s">
        <v>33</v>
      </c>
      <c r="AX171" s="15" t="s">
        <v>80</v>
      </c>
      <c r="AY171" s="256" t="s">
        <v>127</v>
      </c>
    </row>
    <row r="172" s="2" customFormat="1" ht="21.75" customHeight="1">
      <c r="A172" s="39"/>
      <c r="B172" s="40"/>
      <c r="C172" s="206" t="s">
        <v>226</v>
      </c>
      <c r="D172" s="206" t="s">
        <v>129</v>
      </c>
      <c r="E172" s="207" t="s">
        <v>227</v>
      </c>
      <c r="F172" s="208" t="s">
        <v>228</v>
      </c>
      <c r="G172" s="209" t="s">
        <v>132</v>
      </c>
      <c r="H172" s="210">
        <v>371</v>
      </c>
      <c r="I172" s="211"/>
      <c r="J172" s="212">
        <f>ROUND(I172*H172,2)</f>
        <v>0</v>
      </c>
      <c r="K172" s="208" t="s">
        <v>133</v>
      </c>
      <c r="L172" s="45"/>
      <c r="M172" s="213" t="s">
        <v>19</v>
      </c>
      <c r="N172" s="214" t="s">
        <v>43</v>
      </c>
      <c r="O172" s="85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7" t="s">
        <v>134</v>
      </c>
      <c r="AT172" s="217" t="s">
        <v>129</v>
      </c>
      <c r="AU172" s="217" t="s">
        <v>82</v>
      </c>
      <c r="AY172" s="18" t="s">
        <v>127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8" t="s">
        <v>80</v>
      </c>
      <c r="BK172" s="218">
        <f>ROUND(I172*H172,2)</f>
        <v>0</v>
      </c>
      <c r="BL172" s="18" t="s">
        <v>134</v>
      </c>
      <c r="BM172" s="217" t="s">
        <v>229</v>
      </c>
    </row>
    <row r="173" s="2" customFormat="1">
      <c r="A173" s="39"/>
      <c r="B173" s="40"/>
      <c r="C173" s="41"/>
      <c r="D173" s="219" t="s">
        <v>136</v>
      </c>
      <c r="E173" s="41"/>
      <c r="F173" s="220" t="s">
        <v>230</v>
      </c>
      <c r="G173" s="41"/>
      <c r="H173" s="41"/>
      <c r="I173" s="221"/>
      <c r="J173" s="41"/>
      <c r="K173" s="41"/>
      <c r="L173" s="45"/>
      <c r="M173" s="222"/>
      <c r="N173" s="223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136</v>
      </c>
      <c r="AU173" s="18" t="s">
        <v>82</v>
      </c>
    </row>
    <row r="174" s="13" customFormat="1">
      <c r="A174" s="13"/>
      <c r="B174" s="224"/>
      <c r="C174" s="225"/>
      <c r="D174" s="226" t="s">
        <v>138</v>
      </c>
      <c r="E174" s="227" t="s">
        <v>19</v>
      </c>
      <c r="F174" s="228" t="s">
        <v>209</v>
      </c>
      <c r="G174" s="225"/>
      <c r="H174" s="227" t="s">
        <v>19</v>
      </c>
      <c r="I174" s="229"/>
      <c r="J174" s="225"/>
      <c r="K174" s="225"/>
      <c r="L174" s="230"/>
      <c r="M174" s="231"/>
      <c r="N174" s="232"/>
      <c r="O174" s="232"/>
      <c r="P174" s="232"/>
      <c r="Q174" s="232"/>
      <c r="R174" s="232"/>
      <c r="S174" s="232"/>
      <c r="T174" s="23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4" t="s">
        <v>138</v>
      </c>
      <c r="AU174" s="234" t="s">
        <v>82</v>
      </c>
      <c r="AV174" s="13" t="s">
        <v>80</v>
      </c>
      <c r="AW174" s="13" t="s">
        <v>33</v>
      </c>
      <c r="AX174" s="13" t="s">
        <v>72</v>
      </c>
      <c r="AY174" s="234" t="s">
        <v>127</v>
      </c>
    </row>
    <row r="175" s="14" customFormat="1">
      <c r="A175" s="14"/>
      <c r="B175" s="235"/>
      <c r="C175" s="236"/>
      <c r="D175" s="226" t="s">
        <v>138</v>
      </c>
      <c r="E175" s="237" t="s">
        <v>19</v>
      </c>
      <c r="F175" s="238" t="s">
        <v>210</v>
      </c>
      <c r="G175" s="236"/>
      <c r="H175" s="239">
        <v>371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5" t="s">
        <v>138</v>
      </c>
      <c r="AU175" s="245" t="s">
        <v>82</v>
      </c>
      <c r="AV175" s="14" t="s">
        <v>82</v>
      </c>
      <c r="AW175" s="14" t="s">
        <v>33</v>
      </c>
      <c r="AX175" s="14" t="s">
        <v>72</v>
      </c>
      <c r="AY175" s="245" t="s">
        <v>127</v>
      </c>
    </row>
    <row r="176" s="15" customFormat="1">
      <c r="A176" s="15"/>
      <c r="B176" s="246"/>
      <c r="C176" s="247"/>
      <c r="D176" s="226" t="s">
        <v>138</v>
      </c>
      <c r="E176" s="248" t="s">
        <v>19</v>
      </c>
      <c r="F176" s="249" t="s">
        <v>145</v>
      </c>
      <c r="G176" s="247"/>
      <c r="H176" s="250">
        <v>371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56" t="s">
        <v>138</v>
      </c>
      <c r="AU176" s="256" t="s">
        <v>82</v>
      </c>
      <c r="AV176" s="15" t="s">
        <v>134</v>
      </c>
      <c r="AW176" s="15" t="s">
        <v>33</v>
      </c>
      <c r="AX176" s="15" t="s">
        <v>80</v>
      </c>
      <c r="AY176" s="256" t="s">
        <v>127</v>
      </c>
    </row>
    <row r="177" s="2" customFormat="1" ht="24.15" customHeight="1">
      <c r="A177" s="39"/>
      <c r="B177" s="40"/>
      <c r="C177" s="206" t="s">
        <v>231</v>
      </c>
      <c r="D177" s="206" t="s">
        <v>129</v>
      </c>
      <c r="E177" s="207" t="s">
        <v>232</v>
      </c>
      <c r="F177" s="208" t="s">
        <v>233</v>
      </c>
      <c r="G177" s="209" t="s">
        <v>132</v>
      </c>
      <c r="H177" s="210">
        <v>371</v>
      </c>
      <c r="I177" s="211"/>
      <c r="J177" s="212">
        <f>ROUND(I177*H177,2)</f>
        <v>0</v>
      </c>
      <c r="K177" s="208" t="s">
        <v>133</v>
      </c>
      <c r="L177" s="45"/>
      <c r="M177" s="213" t="s">
        <v>19</v>
      </c>
      <c r="N177" s="214" t="s">
        <v>43</v>
      </c>
      <c r="O177" s="85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7" t="s">
        <v>134</v>
      </c>
      <c r="AT177" s="217" t="s">
        <v>129</v>
      </c>
      <c r="AU177" s="217" t="s">
        <v>82</v>
      </c>
      <c r="AY177" s="18" t="s">
        <v>127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8" t="s">
        <v>80</v>
      </c>
      <c r="BK177" s="218">
        <f>ROUND(I177*H177,2)</f>
        <v>0</v>
      </c>
      <c r="BL177" s="18" t="s">
        <v>134</v>
      </c>
      <c r="BM177" s="217" t="s">
        <v>234</v>
      </c>
    </row>
    <row r="178" s="2" customFormat="1">
      <c r="A178" s="39"/>
      <c r="B178" s="40"/>
      <c r="C178" s="41"/>
      <c r="D178" s="219" t="s">
        <v>136</v>
      </c>
      <c r="E178" s="41"/>
      <c r="F178" s="220" t="s">
        <v>235</v>
      </c>
      <c r="G178" s="41"/>
      <c r="H178" s="41"/>
      <c r="I178" s="221"/>
      <c r="J178" s="41"/>
      <c r="K178" s="41"/>
      <c r="L178" s="45"/>
      <c r="M178" s="222"/>
      <c r="N178" s="223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136</v>
      </c>
      <c r="AU178" s="18" t="s">
        <v>82</v>
      </c>
    </row>
    <row r="179" s="13" customFormat="1">
      <c r="A179" s="13"/>
      <c r="B179" s="224"/>
      <c r="C179" s="225"/>
      <c r="D179" s="226" t="s">
        <v>138</v>
      </c>
      <c r="E179" s="227" t="s">
        <v>19</v>
      </c>
      <c r="F179" s="228" t="s">
        <v>209</v>
      </c>
      <c r="G179" s="225"/>
      <c r="H179" s="227" t="s">
        <v>19</v>
      </c>
      <c r="I179" s="229"/>
      <c r="J179" s="225"/>
      <c r="K179" s="225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138</v>
      </c>
      <c r="AU179" s="234" t="s">
        <v>82</v>
      </c>
      <c r="AV179" s="13" t="s">
        <v>80</v>
      </c>
      <c r="AW179" s="13" t="s">
        <v>33</v>
      </c>
      <c r="AX179" s="13" t="s">
        <v>72</v>
      </c>
      <c r="AY179" s="234" t="s">
        <v>127</v>
      </c>
    </row>
    <row r="180" s="14" customFormat="1">
      <c r="A180" s="14"/>
      <c r="B180" s="235"/>
      <c r="C180" s="236"/>
      <c r="D180" s="226" t="s">
        <v>138</v>
      </c>
      <c r="E180" s="237" t="s">
        <v>19</v>
      </c>
      <c r="F180" s="238" t="s">
        <v>210</v>
      </c>
      <c r="G180" s="236"/>
      <c r="H180" s="239">
        <v>371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5" t="s">
        <v>138</v>
      </c>
      <c r="AU180" s="245" t="s">
        <v>82</v>
      </c>
      <c r="AV180" s="14" t="s">
        <v>82</v>
      </c>
      <c r="AW180" s="14" t="s">
        <v>33</v>
      </c>
      <c r="AX180" s="14" t="s">
        <v>72</v>
      </c>
      <c r="AY180" s="245" t="s">
        <v>127</v>
      </c>
    </row>
    <row r="181" s="15" customFormat="1">
      <c r="A181" s="15"/>
      <c r="B181" s="246"/>
      <c r="C181" s="247"/>
      <c r="D181" s="226" t="s">
        <v>138</v>
      </c>
      <c r="E181" s="248" t="s">
        <v>19</v>
      </c>
      <c r="F181" s="249" t="s">
        <v>145</v>
      </c>
      <c r="G181" s="247"/>
      <c r="H181" s="250">
        <v>371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56" t="s">
        <v>138</v>
      </c>
      <c r="AU181" s="256" t="s">
        <v>82</v>
      </c>
      <c r="AV181" s="15" t="s">
        <v>134</v>
      </c>
      <c r="AW181" s="15" t="s">
        <v>33</v>
      </c>
      <c r="AX181" s="15" t="s">
        <v>80</v>
      </c>
      <c r="AY181" s="256" t="s">
        <v>127</v>
      </c>
    </row>
    <row r="182" s="2" customFormat="1" ht="24.15" customHeight="1">
      <c r="A182" s="39"/>
      <c r="B182" s="40"/>
      <c r="C182" s="206" t="s">
        <v>236</v>
      </c>
      <c r="D182" s="206" t="s">
        <v>129</v>
      </c>
      <c r="E182" s="207" t="s">
        <v>237</v>
      </c>
      <c r="F182" s="208" t="s">
        <v>238</v>
      </c>
      <c r="G182" s="209" t="s">
        <v>132</v>
      </c>
      <c r="H182" s="210">
        <v>73</v>
      </c>
      <c r="I182" s="211"/>
      <c r="J182" s="212">
        <f>ROUND(I182*H182,2)</f>
        <v>0</v>
      </c>
      <c r="K182" s="208" t="s">
        <v>133</v>
      </c>
      <c r="L182" s="45"/>
      <c r="M182" s="213" t="s">
        <v>19</v>
      </c>
      <c r="N182" s="214" t="s">
        <v>43</v>
      </c>
      <c r="O182" s="85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7" t="s">
        <v>134</v>
      </c>
      <c r="AT182" s="217" t="s">
        <v>129</v>
      </c>
      <c r="AU182" s="217" t="s">
        <v>82</v>
      </c>
      <c r="AY182" s="18" t="s">
        <v>127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8" t="s">
        <v>80</v>
      </c>
      <c r="BK182" s="218">
        <f>ROUND(I182*H182,2)</f>
        <v>0</v>
      </c>
      <c r="BL182" s="18" t="s">
        <v>134</v>
      </c>
      <c r="BM182" s="217" t="s">
        <v>239</v>
      </c>
    </row>
    <row r="183" s="2" customFormat="1">
      <c r="A183" s="39"/>
      <c r="B183" s="40"/>
      <c r="C183" s="41"/>
      <c r="D183" s="219" t="s">
        <v>136</v>
      </c>
      <c r="E183" s="41"/>
      <c r="F183" s="220" t="s">
        <v>240</v>
      </c>
      <c r="G183" s="41"/>
      <c r="H183" s="41"/>
      <c r="I183" s="221"/>
      <c r="J183" s="41"/>
      <c r="K183" s="41"/>
      <c r="L183" s="45"/>
      <c r="M183" s="222"/>
      <c r="N183" s="223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136</v>
      </c>
      <c r="AU183" s="18" t="s">
        <v>82</v>
      </c>
    </row>
    <row r="184" s="13" customFormat="1">
      <c r="A184" s="13"/>
      <c r="B184" s="224"/>
      <c r="C184" s="225"/>
      <c r="D184" s="226" t="s">
        <v>138</v>
      </c>
      <c r="E184" s="227" t="s">
        <v>19</v>
      </c>
      <c r="F184" s="228" t="s">
        <v>241</v>
      </c>
      <c r="G184" s="225"/>
      <c r="H184" s="227" t="s">
        <v>19</v>
      </c>
      <c r="I184" s="229"/>
      <c r="J184" s="225"/>
      <c r="K184" s="225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138</v>
      </c>
      <c r="AU184" s="234" t="s">
        <v>82</v>
      </c>
      <c r="AV184" s="13" t="s">
        <v>80</v>
      </c>
      <c r="AW184" s="13" t="s">
        <v>33</v>
      </c>
      <c r="AX184" s="13" t="s">
        <v>72</v>
      </c>
      <c r="AY184" s="234" t="s">
        <v>127</v>
      </c>
    </row>
    <row r="185" s="14" customFormat="1">
      <c r="A185" s="14"/>
      <c r="B185" s="235"/>
      <c r="C185" s="236"/>
      <c r="D185" s="226" t="s">
        <v>138</v>
      </c>
      <c r="E185" s="237" t="s">
        <v>19</v>
      </c>
      <c r="F185" s="238" t="s">
        <v>242</v>
      </c>
      <c r="G185" s="236"/>
      <c r="H185" s="239">
        <v>73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5" t="s">
        <v>138</v>
      </c>
      <c r="AU185" s="245" t="s">
        <v>82</v>
      </c>
      <c r="AV185" s="14" t="s">
        <v>82</v>
      </c>
      <c r="AW185" s="14" t="s">
        <v>33</v>
      </c>
      <c r="AX185" s="14" t="s">
        <v>72</v>
      </c>
      <c r="AY185" s="245" t="s">
        <v>127</v>
      </c>
    </row>
    <row r="186" s="15" customFormat="1">
      <c r="A186" s="15"/>
      <c r="B186" s="246"/>
      <c r="C186" s="247"/>
      <c r="D186" s="226" t="s">
        <v>138</v>
      </c>
      <c r="E186" s="248" t="s">
        <v>19</v>
      </c>
      <c r="F186" s="249" t="s">
        <v>145</v>
      </c>
      <c r="G186" s="247"/>
      <c r="H186" s="250">
        <v>73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6" t="s">
        <v>138</v>
      </c>
      <c r="AU186" s="256" t="s">
        <v>82</v>
      </c>
      <c r="AV186" s="15" t="s">
        <v>134</v>
      </c>
      <c r="AW186" s="15" t="s">
        <v>33</v>
      </c>
      <c r="AX186" s="15" t="s">
        <v>80</v>
      </c>
      <c r="AY186" s="256" t="s">
        <v>127</v>
      </c>
    </row>
    <row r="187" s="2" customFormat="1" ht="24.15" customHeight="1">
      <c r="A187" s="39"/>
      <c r="B187" s="40"/>
      <c r="C187" s="206" t="s">
        <v>243</v>
      </c>
      <c r="D187" s="206" t="s">
        <v>129</v>
      </c>
      <c r="E187" s="207" t="s">
        <v>244</v>
      </c>
      <c r="F187" s="208" t="s">
        <v>245</v>
      </c>
      <c r="G187" s="209" t="s">
        <v>132</v>
      </c>
      <c r="H187" s="210">
        <v>442</v>
      </c>
      <c r="I187" s="211"/>
      <c r="J187" s="212">
        <f>ROUND(I187*H187,2)</f>
        <v>0</v>
      </c>
      <c r="K187" s="208" t="s">
        <v>133</v>
      </c>
      <c r="L187" s="45"/>
      <c r="M187" s="213" t="s">
        <v>19</v>
      </c>
      <c r="N187" s="214" t="s">
        <v>43</v>
      </c>
      <c r="O187" s="85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7" t="s">
        <v>134</v>
      </c>
      <c r="AT187" s="217" t="s">
        <v>129</v>
      </c>
      <c r="AU187" s="217" t="s">
        <v>82</v>
      </c>
      <c r="AY187" s="18" t="s">
        <v>127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8" t="s">
        <v>80</v>
      </c>
      <c r="BK187" s="218">
        <f>ROUND(I187*H187,2)</f>
        <v>0</v>
      </c>
      <c r="BL187" s="18" t="s">
        <v>134</v>
      </c>
      <c r="BM187" s="217" t="s">
        <v>246</v>
      </c>
    </row>
    <row r="188" s="2" customFormat="1">
      <c r="A188" s="39"/>
      <c r="B188" s="40"/>
      <c r="C188" s="41"/>
      <c r="D188" s="219" t="s">
        <v>136</v>
      </c>
      <c r="E188" s="41"/>
      <c r="F188" s="220" t="s">
        <v>247</v>
      </c>
      <c r="G188" s="41"/>
      <c r="H188" s="41"/>
      <c r="I188" s="221"/>
      <c r="J188" s="41"/>
      <c r="K188" s="41"/>
      <c r="L188" s="45"/>
      <c r="M188" s="222"/>
      <c r="N188" s="223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136</v>
      </c>
      <c r="AU188" s="18" t="s">
        <v>82</v>
      </c>
    </row>
    <row r="189" s="13" customFormat="1">
      <c r="A189" s="13"/>
      <c r="B189" s="224"/>
      <c r="C189" s="225"/>
      <c r="D189" s="226" t="s">
        <v>138</v>
      </c>
      <c r="E189" s="227" t="s">
        <v>19</v>
      </c>
      <c r="F189" s="228" t="s">
        <v>139</v>
      </c>
      <c r="G189" s="225"/>
      <c r="H189" s="227" t="s">
        <v>19</v>
      </c>
      <c r="I189" s="229"/>
      <c r="J189" s="225"/>
      <c r="K189" s="225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138</v>
      </c>
      <c r="AU189" s="234" t="s">
        <v>82</v>
      </c>
      <c r="AV189" s="13" t="s">
        <v>80</v>
      </c>
      <c r="AW189" s="13" t="s">
        <v>33</v>
      </c>
      <c r="AX189" s="13" t="s">
        <v>72</v>
      </c>
      <c r="AY189" s="234" t="s">
        <v>127</v>
      </c>
    </row>
    <row r="190" s="14" customFormat="1">
      <c r="A190" s="14"/>
      <c r="B190" s="235"/>
      <c r="C190" s="236"/>
      <c r="D190" s="226" t="s">
        <v>138</v>
      </c>
      <c r="E190" s="237" t="s">
        <v>19</v>
      </c>
      <c r="F190" s="238" t="s">
        <v>140</v>
      </c>
      <c r="G190" s="236"/>
      <c r="H190" s="239">
        <v>292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5" t="s">
        <v>138</v>
      </c>
      <c r="AU190" s="245" t="s">
        <v>82</v>
      </c>
      <c r="AV190" s="14" t="s">
        <v>82</v>
      </c>
      <c r="AW190" s="14" t="s">
        <v>33</v>
      </c>
      <c r="AX190" s="14" t="s">
        <v>72</v>
      </c>
      <c r="AY190" s="245" t="s">
        <v>127</v>
      </c>
    </row>
    <row r="191" s="13" customFormat="1">
      <c r="A191" s="13"/>
      <c r="B191" s="224"/>
      <c r="C191" s="225"/>
      <c r="D191" s="226" t="s">
        <v>138</v>
      </c>
      <c r="E191" s="227" t="s">
        <v>19</v>
      </c>
      <c r="F191" s="228" t="s">
        <v>141</v>
      </c>
      <c r="G191" s="225"/>
      <c r="H191" s="227" t="s">
        <v>19</v>
      </c>
      <c r="I191" s="229"/>
      <c r="J191" s="225"/>
      <c r="K191" s="225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138</v>
      </c>
      <c r="AU191" s="234" t="s">
        <v>82</v>
      </c>
      <c r="AV191" s="13" t="s">
        <v>80</v>
      </c>
      <c r="AW191" s="13" t="s">
        <v>33</v>
      </c>
      <c r="AX191" s="13" t="s">
        <v>72</v>
      </c>
      <c r="AY191" s="234" t="s">
        <v>127</v>
      </c>
    </row>
    <row r="192" s="14" customFormat="1">
      <c r="A192" s="14"/>
      <c r="B192" s="235"/>
      <c r="C192" s="236"/>
      <c r="D192" s="226" t="s">
        <v>138</v>
      </c>
      <c r="E192" s="237" t="s">
        <v>19</v>
      </c>
      <c r="F192" s="238" t="s">
        <v>142</v>
      </c>
      <c r="G192" s="236"/>
      <c r="H192" s="239">
        <v>150</v>
      </c>
      <c r="I192" s="240"/>
      <c r="J192" s="236"/>
      <c r="K192" s="236"/>
      <c r="L192" s="241"/>
      <c r="M192" s="242"/>
      <c r="N192" s="243"/>
      <c r="O192" s="243"/>
      <c r="P192" s="243"/>
      <c r="Q192" s="243"/>
      <c r="R192" s="243"/>
      <c r="S192" s="243"/>
      <c r="T192" s="24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5" t="s">
        <v>138</v>
      </c>
      <c r="AU192" s="245" t="s">
        <v>82</v>
      </c>
      <c r="AV192" s="14" t="s">
        <v>82</v>
      </c>
      <c r="AW192" s="14" t="s">
        <v>33</v>
      </c>
      <c r="AX192" s="14" t="s">
        <v>72</v>
      </c>
      <c r="AY192" s="245" t="s">
        <v>127</v>
      </c>
    </row>
    <row r="193" s="15" customFormat="1">
      <c r="A193" s="15"/>
      <c r="B193" s="246"/>
      <c r="C193" s="247"/>
      <c r="D193" s="226" t="s">
        <v>138</v>
      </c>
      <c r="E193" s="248" t="s">
        <v>19</v>
      </c>
      <c r="F193" s="249" t="s">
        <v>145</v>
      </c>
      <c r="G193" s="247"/>
      <c r="H193" s="250">
        <v>442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56" t="s">
        <v>138</v>
      </c>
      <c r="AU193" s="256" t="s">
        <v>82</v>
      </c>
      <c r="AV193" s="15" t="s">
        <v>134</v>
      </c>
      <c r="AW193" s="15" t="s">
        <v>33</v>
      </c>
      <c r="AX193" s="15" t="s">
        <v>80</v>
      </c>
      <c r="AY193" s="256" t="s">
        <v>127</v>
      </c>
    </row>
    <row r="194" s="2" customFormat="1" ht="16.5" customHeight="1">
      <c r="A194" s="39"/>
      <c r="B194" s="40"/>
      <c r="C194" s="206" t="s">
        <v>248</v>
      </c>
      <c r="D194" s="206" t="s">
        <v>129</v>
      </c>
      <c r="E194" s="207" t="s">
        <v>249</v>
      </c>
      <c r="F194" s="208" t="s">
        <v>250</v>
      </c>
      <c r="G194" s="209" t="s">
        <v>132</v>
      </c>
      <c r="H194" s="210">
        <v>442</v>
      </c>
      <c r="I194" s="211"/>
      <c r="J194" s="212">
        <f>ROUND(I194*H194,2)</f>
        <v>0</v>
      </c>
      <c r="K194" s="208" t="s">
        <v>133</v>
      </c>
      <c r="L194" s="45"/>
      <c r="M194" s="213" t="s">
        <v>19</v>
      </c>
      <c r="N194" s="214" t="s">
        <v>43</v>
      </c>
      <c r="O194" s="85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7" t="s">
        <v>134</v>
      </c>
      <c r="AT194" s="217" t="s">
        <v>129</v>
      </c>
      <c r="AU194" s="217" t="s">
        <v>82</v>
      </c>
      <c r="AY194" s="18" t="s">
        <v>127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8" t="s">
        <v>80</v>
      </c>
      <c r="BK194" s="218">
        <f>ROUND(I194*H194,2)</f>
        <v>0</v>
      </c>
      <c r="BL194" s="18" t="s">
        <v>134</v>
      </c>
      <c r="BM194" s="217" t="s">
        <v>251</v>
      </c>
    </row>
    <row r="195" s="2" customFormat="1">
      <c r="A195" s="39"/>
      <c r="B195" s="40"/>
      <c r="C195" s="41"/>
      <c r="D195" s="219" t="s">
        <v>136</v>
      </c>
      <c r="E195" s="41"/>
      <c r="F195" s="220" t="s">
        <v>252</v>
      </c>
      <c r="G195" s="41"/>
      <c r="H195" s="41"/>
      <c r="I195" s="221"/>
      <c r="J195" s="41"/>
      <c r="K195" s="41"/>
      <c r="L195" s="45"/>
      <c r="M195" s="222"/>
      <c r="N195" s="223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136</v>
      </c>
      <c r="AU195" s="18" t="s">
        <v>82</v>
      </c>
    </row>
    <row r="196" s="13" customFormat="1">
      <c r="A196" s="13"/>
      <c r="B196" s="224"/>
      <c r="C196" s="225"/>
      <c r="D196" s="226" t="s">
        <v>138</v>
      </c>
      <c r="E196" s="227" t="s">
        <v>19</v>
      </c>
      <c r="F196" s="228" t="s">
        <v>139</v>
      </c>
      <c r="G196" s="225"/>
      <c r="H196" s="227" t="s">
        <v>19</v>
      </c>
      <c r="I196" s="229"/>
      <c r="J196" s="225"/>
      <c r="K196" s="225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138</v>
      </c>
      <c r="AU196" s="234" t="s">
        <v>82</v>
      </c>
      <c r="AV196" s="13" t="s">
        <v>80</v>
      </c>
      <c r="AW196" s="13" t="s">
        <v>33</v>
      </c>
      <c r="AX196" s="13" t="s">
        <v>72</v>
      </c>
      <c r="AY196" s="234" t="s">
        <v>127</v>
      </c>
    </row>
    <row r="197" s="14" customFormat="1">
      <c r="A197" s="14"/>
      <c r="B197" s="235"/>
      <c r="C197" s="236"/>
      <c r="D197" s="226" t="s">
        <v>138</v>
      </c>
      <c r="E197" s="237" t="s">
        <v>19</v>
      </c>
      <c r="F197" s="238" t="s">
        <v>140</v>
      </c>
      <c r="G197" s="236"/>
      <c r="H197" s="239">
        <v>292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5" t="s">
        <v>138</v>
      </c>
      <c r="AU197" s="245" t="s">
        <v>82</v>
      </c>
      <c r="AV197" s="14" t="s">
        <v>82</v>
      </c>
      <c r="AW197" s="14" t="s">
        <v>33</v>
      </c>
      <c r="AX197" s="14" t="s">
        <v>72</v>
      </c>
      <c r="AY197" s="245" t="s">
        <v>127</v>
      </c>
    </row>
    <row r="198" s="13" customFormat="1">
      <c r="A198" s="13"/>
      <c r="B198" s="224"/>
      <c r="C198" s="225"/>
      <c r="D198" s="226" t="s">
        <v>138</v>
      </c>
      <c r="E198" s="227" t="s">
        <v>19</v>
      </c>
      <c r="F198" s="228" t="s">
        <v>141</v>
      </c>
      <c r="G198" s="225"/>
      <c r="H198" s="227" t="s">
        <v>19</v>
      </c>
      <c r="I198" s="229"/>
      <c r="J198" s="225"/>
      <c r="K198" s="225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138</v>
      </c>
      <c r="AU198" s="234" t="s">
        <v>82</v>
      </c>
      <c r="AV198" s="13" t="s">
        <v>80</v>
      </c>
      <c r="AW198" s="13" t="s">
        <v>33</v>
      </c>
      <c r="AX198" s="13" t="s">
        <v>72</v>
      </c>
      <c r="AY198" s="234" t="s">
        <v>127</v>
      </c>
    </row>
    <row r="199" s="14" customFormat="1">
      <c r="A199" s="14"/>
      <c r="B199" s="235"/>
      <c r="C199" s="236"/>
      <c r="D199" s="226" t="s">
        <v>138</v>
      </c>
      <c r="E199" s="237" t="s">
        <v>19</v>
      </c>
      <c r="F199" s="238" t="s">
        <v>142</v>
      </c>
      <c r="G199" s="236"/>
      <c r="H199" s="239">
        <v>150</v>
      </c>
      <c r="I199" s="240"/>
      <c r="J199" s="236"/>
      <c r="K199" s="236"/>
      <c r="L199" s="241"/>
      <c r="M199" s="242"/>
      <c r="N199" s="243"/>
      <c r="O199" s="243"/>
      <c r="P199" s="243"/>
      <c r="Q199" s="243"/>
      <c r="R199" s="243"/>
      <c r="S199" s="243"/>
      <c r="T199" s="24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5" t="s">
        <v>138</v>
      </c>
      <c r="AU199" s="245" t="s">
        <v>82</v>
      </c>
      <c r="AV199" s="14" t="s">
        <v>82</v>
      </c>
      <c r="AW199" s="14" t="s">
        <v>33</v>
      </c>
      <c r="AX199" s="14" t="s">
        <v>72</v>
      </c>
      <c r="AY199" s="245" t="s">
        <v>127</v>
      </c>
    </row>
    <row r="200" s="15" customFormat="1">
      <c r="A200" s="15"/>
      <c r="B200" s="246"/>
      <c r="C200" s="247"/>
      <c r="D200" s="226" t="s">
        <v>138</v>
      </c>
      <c r="E200" s="248" t="s">
        <v>19</v>
      </c>
      <c r="F200" s="249" t="s">
        <v>145</v>
      </c>
      <c r="G200" s="247"/>
      <c r="H200" s="250">
        <v>442</v>
      </c>
      <c r="I200" s="251"/>
      <c r="J200" s="247"/>
      <c r="K200" s="247"/>
      <c r="L200" s="252"/>
      <c r="M200" s="253"/>
      <c r="N200" s="254"/>
      <c r="O200" s="254"/>
      <c r="P200" s="254"/>
      <c r="Q200" s="254"/>
      <c r="R200" s="254"/>
      <c r="S200" s="254"/>
      <c r="T200" s="25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56" t="s">
        <v>138</v>
      </c>
      <c r="AU200" s="256" t="s">
        <v>82</v>
      </c>
      <c r="AV200" s="15" t="s">
        <v>134</v>
      </c>
      <c r="AW200" s="15" t="s">
        <v>33</v>
      </c>
      <c r="AX200" s="15" t="s">
        <v>80</v>
      </c>
      <c r="AY200" s="256" t="s">
        <v>127</v>
      </c>
    </row>
    <row r="201" s="2" customFormat="1" ht="24.15" customHeight="1">
      <c r="A201" s="39"/>
      <c r="B201" s="40"/>
      <c r="C201" s="206" t="s">
        <v>253</v>
      </c>
      <c r="D201" s="206" t="s">
        <v>129</v>
      </c>
      <c r="E201" s="207" t="s">
        <v>254</v>
      </c>
      <c r="F201" s="208" t="s">
        <v>255</v>
      </c>
      <c r="G201" s="209" t="s">
        <v>132</v>
      </c>
      <c r="H201" s="210">
        <v>442</v>
      </c>
      <c r="I201" s="211"/>
      <c r="J201" s="212">
        <f>ROUND(I201*H201,2)</f>
        <v>0</v>
      </c>
      <c r="K201" s="208" t="s">
        <v>133</v>
      </c>
      <c r="L201" s="45"/>
      <c r="M201" s="213" t="s">
        <v>19</v>
      </c>
      <c r="N201" s="214" t="s">
        <v>43</v>
      </c>
      <c r="O201" s="85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7" t="s">
        <v>134</v>
      </c>
      <c r="AT201" s="217" t="s">
        <v>129</v>
      </c>
      <c r="AU201" s="217" t="s">
        <v>82</v>
      </c>
      <c r="AY201" s="18" t="s">
        <v>127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8" t="s">
        <v>80</v>
      </c>
      <c r="BK201" s="218">
        <f>ROUND(I201*H201,2)</f>
        <v>0</v>
      </c>
      <c r="BL201" s="18" t="s">
        <v>134</v>
      </c>
      <c r="BM201" s="217" t="s">
        <v>256</v>
      </c>
    </row>
    <row r="202" s="2" customFormat="1">
      <c r="A202" s="39"/>
      <c r="B202" s="40"/>
      <c r="C202" s="41"/>
      <c r="D202" s="219" t="s">
        <v>136</v>
      </c>
      <c r="E202" s="41"/>
      <c r="F202" s="220" t="s">
        <v>257</v>
      </c>
      <c r="G202" s="41"/>
      <c r="H202" s="41"/>
      <c r="I202" s="221"/>
      <c r="J202" s="41"/>
      <c r="K202" s="41"/>
      <c r="L202" s="45"/>
      <c r="M202" s="222"/>
      <c r="N202" s="223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136</v>
      </c>
      <c r="AU202" s="18" t="s">
        <v>82</v>
      </c>
    </row>
    <row r="203" s="13" customFormat="1">
      <c r="A203" s="13"/>
      <c r="B203" s="224"/>
      <c r="C203" s="225"/>
      <c r="D203" s="226" t="s">
        <v>138</v>
      </c>
      <c r="E203" s="227" t="s">
        <v>19</v>
      </c>
      <c r="F203" s="228" t="s">
        <v>139</v>
      </c>
      <c r="G203" s="225"/>
      <c r="H203" s="227" t="s">
        <v>19</v>
      </c>
      <c r="I203" s="229"/>
      <c r="J203" s="225"/>
      <c r="K203" s="225"/>
      <c r="L203" s="230"/>
      <c r="M203" s="231"/>
      <c r="N203" s="232"/>
      <c r="O203" s="232"/>
      <c r="P203" s="232"/>
      <c r="Q203" s="232"/>
      <c r="R203" s="232"/>
      <c r="S203" s="232"/>
      <c r="T203" s="23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4" t="s">
        <v>138</v>
      </c>
      <c r="AU203" s="234" t="s">
        <v>82</v>
      </c>
      <c r="AV203" s="13" t="s">
        <v>80</v>
      </c>
      <c r="AW203" s="13" t="s">
        <v>33</v>
      </c>
      <c r="AX203" s="13" t="s">
        <v>72</v>
      </c>
      <c r="AY203" s="234" t="s">
        <v>127</v>
      </c>
    </row>
    <row r="204" s="14" customFormat="1">
      <c r="A204" s="14"/>
      <c r="B204" s="235"/>
      <c r="C204" s="236"/>
      <c r="D204" s="226" t="s">
        <v>138</v>
      </c>
      <c r="E204" s="237" t="s">
        <v>19</v>
      </c>
      <c r="F204" s="238" t="s">
        <v>140</v>
      </c>
      <c r="G204" s="236"/>
      <c r="H204" s="239">
        <v>292</v>
      </c>
      <c r="I204" s="240"/>
      <c r="J204" s="236"/>
      <c r="K204" s="236"/>
      <c r="L204" s="241"/>
      <c r="M204" s="242"/>
      <c r="N204" s="243"/>
      <c r="O204" s="243"/>
      <c r="P204" s="243"/>
      <c r="Q204" s="243"/>
      <c r="R204" s="243"/>
      <c r="S204" s="243"/>
      <c r="T204" s="24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5" t="s">
        <v>138</v>
      </c>
      <c r="AU204" s="245" t="s">
        <v>82</v>
      </c>
      <c r="AV204" s="14" t="s">
        <v>82</v>
      </c>
      <c r="AW204" s="14" t="s">
        <v>33</v>
      </c>
      <c r="AX204" s="14" t="s">
        <v>72</v>
      </c>
      <c r="AY204" s="245" t="s">
        <v>127</v>
      </c>
    </row>
    <row r="205" s="13" customFormat="1">
      <c r="A205" s="13"/>
      <c r="B205" s="224"/>
      <c r="C205" s="225"/>
      <c r="D205" s="226" t="s">
        <v>138</v>
      </c>
      <c r="E205" s="227" t="s">
        <v>19</v>
      </c>
      <c r="F205" s="228" t="s">
        <v>141</v>
      </c>
      <c r="G205" s="225"/>
      <c r="H205" s="227" t="s">
        <v>19</v>
      </c>
      <c r="I205" s="229"/>
      <c r="J205" s="225"/>
      <c r="K205" s="225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138</v>
      </c>
      <c r="AU205" s="234" t="s">
        <v>82</v>
      </c>
      <c r="AV205" s="13" t="s">
        <v>80</v>
      </c>
      <c r="AW205" s="13" t="s">
        <v>33</v>
      </c>
      <c r="AX205" s="13" t="s">
        <v>72</v>
      </c>
      <c r="AY205" s="234" t="s">
        <v>127</v>
      </c>
    </row>
    <row r="206" s="14" customFormat="1">
      <c r="A206" s="14"/>
      <c r="B206" s="235"/>
      <c r="C206" s="236"/>
      <c r="D206" s="226" t="s">
        <v>138</v>
      </c>
      <c r="E206" s="237" t="s">
        <v>19</v>
      </c>
      <c r="F206" s="238" t="s">
        <v>142</v>
      </c>
      <c r="G206" s="236"/>
      <c r="H206" s="239">
        <v>150</v>
      </c>
      <c r="I206" s="240"/>
      <c r="J206" s="236"/>
      <c r="K206" s="236"/>
      <c r="L206" s="241"/>
      <c r="M206" s="242"/>
      <c r="N206" s="243"/>
      <c r="O206" s="243"/>
      <c r="P206" s="243"/>
      <c r="Q206" s="243"/>
      <c r="R206" s="243"/>
      <c r="S206" s="243"/>
      <c r="T206" s="24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5" t="s">
        <v>138</v>
      </c>
      <c r="AU206" s="245" t="s">
        <v>82</v>
      </c>
      <c r="AV206" s="14" t="s">
        <v>82</v>
      </c>
      <c r="AW206" s="14" t="s">
        <v>33</v>
      </c>
      <c r="AX206" s="14" t="s">
        <v>72</v>
      </c>
      <c r="AY206" s="245" t="s">
        <v>127</v>
      </c>
    </row>
    <row r="207" s="15" customFormat="1">
      <c r="A207" s="15"/>
      <c r="B207" s="246"/>
      <c r="C207" s="247"/>
      <c r="D207" s="226" t="s">
        <v>138</v>
      </c>
      <c r="E207" s="248" t="s">
        <v>19</v>
      </c>
      <c r="F207" s="249" t="s">
        <v>145</v>
      </c>
      <c r="G207" s="247"/>
      <c r="H207" s="250">
        <v>442</v>
      </c>
      <c r="I207" s="251"/>
      <c r="J207" s="247"/>
      <c r="K207" s="247"/>
      <c r="L207" s="252"/>
      <c r="M207" s="253"/>
      <c r="N207" s="254"/>
      <c r="O207" s="254"/>
      <c r="P207" s="254"/>
      <c r="Q207" s="254"/>
      <c r="R207" s="254"/>
      <c r="S207" s="254"/>
      <c r="T207" s="25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56" t="s">
        <v>138</v>
      </c>
      <c r="AU207" s="256" t="s">
        <v>82</v>
      </c>
      <c r="AV207" s="15" t="s">
        <v>134</v>
      </c>
      <c r="AW207" s="15" t="s">
        <v>33</v>
      </c>
      <c r="AX207" s="15" t="s">
        <v>80</v>
      </c>
      <c r="AY207" s="256" t="s">
        <v>127</v>
      </c>
    </row>
    <row r="208" s="2" customFormat="1" ht="24.15" customHeight="1">
      <c r="A208" s="39"/>
      <c r="B208" s="40"/>
      <c r="C208" s="206" t="s">
        <v>258</v>
      </c>
      <c r="D208" s="206" t="s">
        <v>129</v>
      </c>
      <c r="E208" s="207" t="s">
        <v>259</v>
      </c>
      <c r="F208" s="208" t="s">
        <v>260</v>
      </c>
      <c r="G208" s="209" t="s">
        <v>132</v>
      </c>
      <c r="H208" s="210">
        <v>180.80000000000001</v>
      </c>
      <c r="I208" s="211"/>
      <c r="J208" s="212">
        <f>ROUND(I208*H208,2)</f>
        <v>0</v>
      </c>
      <c r="K208" s="208" t="s">
        <v>133</v>
      </c>
      <c r="L208" s="45"/>
      <c r="M208" s="213" t="s">
        <v>19</v>
      </c>
      <c r="N208" s="214" t="s">
        <v>43</v>
      </c>
      <c r="O208" s="85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7" t="s">
        <v>134</v>
      </c>
      <c r="AT208" s="217" t="s">
        <v>129</v>
      </c>
      <c r="AU208" s="217" t="s">
        <v>82</v>
      </c>
      <c r="AY208" s="18" t="s">
        <v>127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8" t="s">
        <v>80</v>
      </c>
      <c r="BK208" s="218">
        <f>ROUND(I208*H208,2)</f>
        <v>0</v>
      </c>
      <c r="BL208" s="18" t="s">
        <v>134</v>
      </c>
      <c r="BM208" s="217" t="s">
        <v>261</v>
      </c>
    </row>
    <row r="209" s="2" customFormat="1">
      <c r="A209" s="39"/>
      <c r="B209" s="40"/>
      <c r="C209" s="41"/>
      <c r="D209" s="219" t="s">
        <v>136</v>
      </c>
      <c r="E209" s="41"/>
      <c r="F209" s="220" t="s">
        <v>262</v>
      </c>
      <c r="G209" s="41"/>
      <c r="H209" s="41"/>
      <c r="I209" s="221"/>
      <c r="J209" s="41"/>
      <c r="K209" s="41"/>
      <c r="L209" s="45"/>
      <c r="M209" s="222"/>
      <c r="N209" s="223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136</v>
      </c>
      <c r="AU209" s="18" t="s">
        <v>82</v>
      </c>
    </row>
    <row r="210" s="13" customFormat="1">
      <c r="A210" s="13"/>
      <c r="B210" s="224"/>
      <c r="C210" s="225"/>
      <c r="D210" s="226" t="s">
        <v>138</v>
      </c>
      <c r="E210" s="227" t="s">
        <v>19</v>
      </c>
      <c r="F210" s="228" t="s">
        <v>212</v>
      </c>
      <c r="G210" s="225"/>
      <c r="H210" s="227" t="s">
        <v>19</v>
      </c>
      <c r="I210" s="229"/>
      <c r="J210" s="225"/>
      <c r="K210" s="225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138</v>
      </c>
      <c r="AU210" s="234" t="s">
        <v>82</v>
      </c>
      <c r="AV210" s="13" t="s">
        <v>80</v>
      </c>
      <c r="AW210" s="13" t="s">
        <v>33</v>
      </c>
      <c r="AX210" s="13" t="s">
        <v>72</v>
      </c>
      <c r="AY210" s="234" t="s">
        <v>127</v>
      </c>
    </row>
    <row r="211" s="14" customFormat="1">
      <c r="A211" s="14"/>
      <c r="B211" s="235"/>
      <c r="C211" s="236"/>
      <c r="D211" s="226" t="s">
        <v>138</v>
      </c>
      <c r="E211" s="237" t="s">
        <v>19</v>
      </c>
      <c r="F211" s="238" t="s">
        <v>213</v>
      </c>
      <c r="G211" s="236"/>
      <c r="H211" s="239">
        <v>235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5" t="s">
        <v>138</v>
      </c>
      <c r="AU211" s="245" t="s">
        <v>82</v>
      </c>
      <c r="AV211" s="14" t="s">
        <v>82</v>
      </c>
      <c r="AW211" s="14" t="s">
        <v>33</v>
      </c>
      <c r="AX211" s="14" t="s">
        <v>72</v>
      </c>
      <c r="AY211" s="245" t="s">
        <v>127</v>
      </c>
    </row>
    <row r="212" s="13" customFormat="1">
      <c r="A212" s="13"/>
      <c r="B212" s="224"/>
      <c r="C212" s="225"/>
      <c r="D212" s="226" t="s">
        <v>138</v>
      </c>
      <c r="E212" s="227" t="s">
        <v>19</v>
      </c>
      <c r="F212" s="228" t="s">
        <v>263</v>
      </c>
      <c r="G212" s="225"/>
      <c r="H212" s="227" t="s">
        <v>19</v>
      </c>
      <c r="I212" s="229"/>
      <c r="J212" s="225"/>
      <c r="K212" s="225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138</v>
      </c>
      <c r="AU212" s="234" t="s">
        <v>82</v>
      </c>
      <c r="AV212" s="13" t="s">
        <v>80</v>
      </c>
      <c r="AW212" s="13" t="s">
        <v>33</v>
      </c>
      <c r="AX212" s="13" t="s">
        <v>72</v>
      </c>
      <c r="AY212" s="234" t="s">
        <v>127</v>
      </c>
    </row>
    <row r="213" s="14" customFormat="1">
      <c r="A213" s="14"/>
      <c r="B213" s="235"/>
      <c r="C213" s="236"/>
      <c r="D213" s="226" t="s">
        <v>138</v>
      </c>
      <c r="E213" s="237" t="s">
        <v>19</v>
      </c>
      <c r="F213" s="238" t="s">
        <v>157</v>
      </c>
      <c r="G213" s="236"/>
      <c r="H213" s="239">
        <v>0.80000000000000004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5" t="s">
        <v>138</v>
      </c>
      <c r="AU213" s="245" t="s">
        <v>82</v>
      </c>
      <c r="AV213" s="14" t="s">
        <v>82</v>
      </c>
      <c r="AW213" s="14" t="s">
        <v>33</v>
      </c>
      <c r="AX213" s="14" t="s">
        <v>72</v>
      </c>
      <c r="AY213" s="245" t="s">
        <v>127</v>
      </c>
    </row>
    <row r="214" s="13" customFormat="1">
      <c r="A214" s="13"/>
      <c r="B214" s="224"/>
      <c r="C214" s="225"/>
      <c r="D214" s="226" t="s">
        <v>138</v>
      </c>
      <c r="E214" s="227" t="s">
        <v>19</v>
      </c>
      <c r="F214" s="228" t="s">
        <v>264</v>
      </c>
      <c r="G214" s="225"/>
      <c r="H214" s="227" t="s">
        <v>19</v>
      </c>
      <c r="I214" s="229"/>
      <c r="J214" s="225"/>
      <c r="K214" s="225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138</v>
      </c>
      <c r="AU214" s="234" t="s">
        <v>82</v>
      </c>
      <c r="AV214" s="13" t="s">
        <v>80</v>
      </c>
      <c r="AW214" s="13" t="s">
        <v>33</v>
      </c>
      <c r="AX214" s="13" t="s">
        <v>72</v>
      </c>
      <c r="AY214" s="234" t="s">
        <v>127</v>
      </c>
    </row>
    <row r="215" s="14" customFormat="1">
      <c r="A215" s="14"/>
      <c r="B215" s="235"/>
      <c r="C215" s="236"/>
      <c r="D215" s="226" t="s">
        <v>138</v>
      </c>
      <c r="E215" s="237" t="s">
        <v>19</v>
      </c>
      <c r="F215" s="238" t="s">
        <v>265</v>
      </c>
      <c r="G215" s="236"/>
      <c r="H215" s="239">
        <v>-55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5" t="s">
        <v>138</v>
      </c>
      <c r="AU215" s="245" t="s">
        <v>82</v>
      </c>
      <c r="AV215" s="14" t="s">
        <v>82</v>
      </c>
      <c r="AW215" s="14" t="s">
        <v>33</v>
      </c>
      <c r="AX215" s="14" t="s">
        <v>72</v>
      </c>
      <c r="AY215" s="245" t="s">
        <v>127</v>
      </c>
    </row>
    <row r="216" s="15" customFormat="1">
      <c r="A216" s="15"/>
      <c r="B216" s="246"/>
      <c r="C216" s="247"/>
      <c r="D216" s="226" t="s">
        <v>138</v>
      </c>
      <c r="E216" s="248" t="s">
        <v>19</v>
      </c>
      <c r="F216" s="249" t="s">
        <v>145</v>
      </c>
      <c r="G216" s="247"/>
      <c r="H216" s="250">
        <v>180.80000000000001</v>
      </c>
      <c r="I216" s="251"/>
      <c r="J216" s="247"/>
      <c r="K216" s="247"/>
      <c r="L216" s="252"/>
      <c r="M216" s="253"/>
      <c r="N216" s="254"/>
      <c r="O216" s="254"/>
      <c r="P216" s="254"/>
      <c r="Q216" s="254"/>
      <c r="R216" s="254"/>
      <c r="S216" s="254"/>
      <c r="T216" s="25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56" t="s">
        <v>138</v>
      </c>
      <c r="AU216" s="256" t="s">
        <v>82</v>
      </c>
      <c r="AV216" s="15" t="s">
        <v>134</v>
      </c>
      <c r="AW216" s="15" t="s">
        <v>33</v>
      </c>
      <c r="AX216" s="15" t="s">
        <v>80</v>
      </c>
      <c r="AY216" s="256" t="s">
        <v>127</v>
      </c>
    </row>
    <row r="217" s="2" customFormat="1" ht="24.15" customHeight="1">
      <c r="A217" s="39"/>
      <c r="B217" s="40"/>
      <c r="C217" s="206" t="s">
        <v>266</v>
      </c>
      <c r="D217" s="206" t="s">
        <v>129</v>
      </c>
      <c r="E217" s="207" t="s">
        <v>267</v>
      </c>
      <c r="F217" s="208" t="s">
        <v>268</v>
      </c>
      <c r="G217" s="209" t="s">
        <v>132</v>
      </c>
      <c r="H217" s="210">
        <v>550.79999999999995</v>
      </c>
      <c r="I217" s="211"/>
      <c r="J217" s="212">
        <f>ROUND(I217*H217,2)</f>
        <v>0</v>
      </c>
      <c r="K217" s="208" t="s">
        <v>133</v>
      </c>
      <c r="L217" s="45"/>
      <c r="M217" s="213" t="s">
        <v>19</v>
      </c>
      <c r="N217" s="214" t="s">
        <v>43</v>
      </c>
      <c r="O217" s="85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7" t="s">
        <v>134</v>
      </c>
      <c r="AT217" s="217" t="s">
        <v>129</v>
      </c>
      <c r="AU217" s="217" t="s">
        <v>82</v>
      </c>
      <c r="AY217" s="18" t="s">
        <v>127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8" t="s">
        <v>80</v>
      </c>
      <c r="BK217" s="218">
        <f>ROUND(I217*H217,2)</f>
        <v>0</v>
      </c>
      <c r="BL217" s="18" t="s">
        <v>134</v>
      </c>
      <c r="BM217" s="217" t="s">
        <v>269</v>
      </c>
    </row>
    <row r="218" s="2" customFormat="1">
      <c r="A218" s="39"/>
      <c r="B218" s="40"/>
      <c r="C218" s="41"/>
      <c r="D218" s="219" t="s">
        <v>136</v>
      </c>
      <c r="E218" s="41"/>
      <c r="F218" s="220" t="s">
        <v>270</v>
      </c>
      <c r="G218" s="41"/>
      <c r="H218" s="41"/>
      <c r="I218" s="221"/>
      <c r="J218" s="41"/>
      <c r="K218" s="41"/>
      <c r="L218" s="45"/>
      <c r="M218" s="222"/>
      <c r="N218" s="223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136</v>
      </c>
      <c r="AU218" s="18" t="s">
        <v>82</v>
      </c>
    </row>
    <row r="219" s="13" customFormat="1">
      <c r="A219" s="13"/>
      <c r="B219" s="224"/>
      <c r="C219" s="225"/>
      <c r="D219" s="226" t="s">
        <v>138</v>
      </c>
      <c r="E219" s="227" t="s">
        <v>19</v>
      </c>
      <c r="F219" s="228" t="s">
        <v>212</v>
      </c>
      <c r="G219" s="225"/>
      <c r="H219" s="227" t="s">
        <v>19</v>
      </c>
      <c r="I219" s="229"/>
      <c r="J219" s="225"/>
      <c r="K219" s="225"/>
      <c r="L219" s="230"/>
      <c r="M219" s="231"/>
      <c r="N219" s="232"/>
      <c r="O219" s="232"/>
      <c r="P219" s="232"/>
      <c r="Q219" s="232"/>
      <c r="R219" s="232"/>
      <c r="S219" s="232"/>
      <c r="T219" s="23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138</v>
      </c>
      <c r="AU219" s="234" t="s">
        <v>82</v>
      </c>
      <c r="AV219" s="13" t="s">
        <v>80</v>
      </c>
      <c r="AW219" s="13" t="s">
        <v>33</v>
      </c>
      <c r="AX219" s="13" t="s">
        <v>72</v>
      </c>
      <c r="AY219" s="234" t="s">
        <v>127</v>
      </c>
    </row>
    <row r="220" s="14" customFormat="1">
      <c r="A220" s="14"/>
      <c r="B220" s="235"/>
      <c r="C220" s="236"/>
      <c r="D220" s="226" t="s">
        <v>138</v>
      </c>
      <c r="E220" s="237" t="s">
        <v>19</v>
      </c>
      <c r="F220" s="238" t="s">
        <v>213</v>
      </c>
      <c r="G220" s="236"/>
      <c r="H220" s="239">
        <v>235</v>
      </c>
      <c r="I220" s="240"/>
      <c r="J220" s="236"/>
      <c r="K220" s="236"/>
      <c r="L220" s="241"/>
      <c r="M220" s="242"/>
      <c r="N220" s="243"/>
      <c r="O220" s="243"/>
      <c r="P220" s="243"/>
      <c r="Q220" s="243"/>
      <c r="R220" s="243"/>
      <c r="S220" s="243"/>
      <c r="T220" s="24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5" t="s">
        <v>138</v>
      </c>
      <c r="AU220" s="245" t="s">
        <v>82</v>
      </c>
      <c r="AV220" s="14" t="s">
        <v>82</v>
      </c>
      <c r="AW220" s="14" t="s">
        <v>33</v>
      </c>
      <c r="AX220" s="14" t="s">
        <v>72</v>
      </c>
      <c r="AY220" s="245" t="s">
        <v>127</v>
      </c>
    </row>
    <row r="221" s="13" customFormat="1">
      <c r="A221" s="13"/>
      <c r="B221" s="224"/>
      <c r="C221" s="225"/>
      <c r="D221" s="226" t="s">
        <v>138</v>
      </c>
      <c r="E221" s="227" t="s">
        <v>19</v>
      </c>
      <c r="F221" s="228" t="s">
        <v>209</v>
      </c>
      <c r="G221" s="225"/>
      <c r="H221" s="227" t="s">
        <v>19</v>
      </c>
      <c r="I221" s="229"/>
      <c r="J221" s="225"/>
      <c r="K221" s="225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138</v>
      </c>
      <c r="AU221" s="234" t="s">
        <v>82</v>
      </c>
      <c r="AV221" s="13" t="s">
        <v>80</v>
      </c>
      <c r="AW221" s="13" t="s">
        <v>33</v>
      </c>
      <c r="AX221" s="13" t="s">
        <v>72</v>
      </c>
      <c r="AY221" s="234" t="s">
        <v>127</v>
      </c>
    </row>
    <row r="222" s="14" customFormat="1">
      <c r="A222" s="14"/>
      <c r="B222" s="235"/>
      <c r="C222" s="236"/>
      <c r="D222" s="226" t="s">
        <v>138</v>
      </c>
      <c r="E222" s="237" t="s">
        <v>19</v>
      </c>
      <c r="F222" s="238" t="s">
        <v>210</v>
      </c>
      <c r="G222" s="236"/>
      <c r="H222" s="239">
        <v>371</v>
      </c>
      <c r="I222" s="240"/>
      <c r="J222" s="236"/>
      <c r="K222" s="236"/>
      <c r="L222" s="241"/>
      <c r="M222" s="242"/>
      <c r="N222" s="243"/>
      <c r="O222" s="243"/>
      <c r="P222" s="243"/>
      <c r="Q222" s="243"/>
      <c r="R222" s="243"/>
      <c r="S222" s="243"/>
      <c r="T222" s="24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5" t="s">
        <v>138</v>
      </c>
      <c r="AU222" s="245" t="s">
        <v>82</v>
      </c>
      <c r="AV222" s="14" t="s">
        <v>82</v>
      </c>
      <c r="AW222" s="14" t="s">
        <v>33</v>
      </c>
      <c r="AX222" s="14" t="s">
        <v>72</v>
      </c>
      <c r="AY222" s="245" t="s">
        <v>127</v>
      </c>
    </row>
    <row r="223" s="13" customFormat="1">
      <c r="A223" s="13"/>
      <c r="B223" s="224"/>
      <c r="C223" s="225"/>
      <c r="D223" s="226" t="s">
        <v>138</v>
      </c>
      <c r="E223" s="227" t="s">
        <v>19</v>
      </c>
      <c r="F223" s="228" t="s">
        <v>263</v>
      </c>
      <c r="G223" s="225"/>
      <c r="H223" s="227" t="s">
        <v>19</v>
      </c>
      <c r="I223" s="229"/>
      <c r="J223" s="225"/>
      <c r="K223" s="225"/>
      <c r="L223" s="230"/>
      <c r="M223" s="231"/>
      <c r="N223" s="232"/>
      <c r="O223" s="232"/>
      <c r="P223" s="232"/>
      <c r="Q223" s="232"/>
      <c r="R223" s="232"/>
      <c r="S223" s="232"/>
      <c r="T223" s="23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4" t="s">
        <v>138</v>
      </c>
      <c r="AU223" s="234" t="s">
        <v>82</v>
      </c>
      <c r="AV223" s="13" t="s">
        <v>80</v>
      </c>
      <c r="AW223" s="13" t="s">
        <v>33</v>
      </c>
      <c r="AX223" s="13" t="s">
        <v>72</v>
      </c>
      <c r="AY223" s="234" t="s">
        <v>127</v>
      </c>
    </row>
    <row r="224" s="14" customFormat="1">
      <c r="A224" s="14"/>
      <c r="B224" s="235"/>
      <c r="C224" s="236"/>
      <c r="D224" s="226" t="s">
        <v>138</v>
      </c>
      <c r="E224" s="237" t="s">
        <v>19</v>
      </c>
      <c r="F224" s="238" t="s">
        <v>157</v>
      </c>
      <c r="G224" s="236"/>
      <c r="H224" s="239">
        <v>0.80000000000000004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5" t="s">
        <v>138</v>
      </c>
      <c r="AU224" s="245" t="s">
        <v>82</v>
      </c>
      <c r="AV224" s="14" t="s">
        <v>82</v>
      </c>
      <c r="AW224" s="14" t="s">
        <v>33</v>
      </c>
      <c r="AX224" s="14" t="s">
        <v>72</v>
      </c>
      <c r="AY224" s="245" t="s">
        <v>127</v>
      </c>
    </row>
    <row r="225" s="13" customFormat="1">
      <c r="A225" s="13"/>
      <c r="B225" s="224"/>
      <c r="C225" s="225"/>
      <c r="D225" s="226" t="s">
        <v>138</v>
      </c>
      <c r="E225" s="227" t="s">
        <v>19</v>
      </c>
      <c r="F225" s="228" t="s">
        <v>264</v>
      </c>
      <c r="G225" s="225"/>
      <c r="H225" s="227" t="s">
        <v>19</v>
      </c>
      <c r="I225" s="229"/>
      <c r="J225" s="225"/>
      <c r="K225" s="225"/>
      <c r="L225" s="230"/>
      <c r="M225" s="231"/>
      <c r="N225" s="232"/>
      <c r="O225" s="232"/>
      <c r="P225" s="232"/>
      <c r="Q225" s="232"/>
      <c r="R225" s="232"/>
      <c r="S225" s="232"/>
      <c r="T225" s="23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138</v>
      </c>
      <c r="AU225" s="234" t="s">
        <v>82</v>
      </c>
      <c r="AV225" s="13" t="s">
        <v>80</v>
      </c>
      <c r="AW225" s="13" t="s">
        <v>33</v>
      </c>
      <c r="AX225" s="13" t="s">
        <v>72</v>
      </c>
      <c r="AY225" s="234" t="s">
        <v>127</v>
      </c>
    </row>
    <row r="226" s="14" customFormat="1">
      <c r="A226" s="14"/>
      <c r="B226" s="235"/>
      <c r="C226" s="236"/>
      <c r="D226" s="226" t="s">
        <v>138</v>
      </c>
      <c r="E226" s="237" t="s">
        <v>19</v>
      </c>
      <c r="F226" s="238" t="s">
        <v>271</v>
      </c>
      <c r="G226" s="236"/>
      <c r="H226" s="239">
        <v>-56</v>
      </c>
      <c r="I226" s="240"/>
      <c r="J226" s="236"/>
      <c r="K226" s="236"/>
      <c r="L226" s="241"/>
      <c r="M226" s="242"/>
      <c r="N226" s="243"/>
      <c r="O226" s="243"/>
      <c r="P226" s="243"/>
      <c r="Q226" s="243"/>
      <c r="R226" s="243"/>
      <c r="S226" s="243"/>
      <c r="T226" s="24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5" t="s">
        <v>138</v>
      </c>
      <c r="AU226" s="245" t="s">
        <v>82</v>
      </c>
      <c r="AV226" s="14" t="s">
        <v>82</v>
      </c>
      <c r="AW226" s="14" t="s">
        <v>33</v>
      </c>
      <c r="AX226" s="14" t="s">
        <v>72</v>
      </c>
      <c r="AY226" s="245" t="s">
        <v>127</v>
      </c>
    </row>
    <row r="227" s="15" customFormat="1">
      <c r="A227" s="15"/>
      <c r="B227" s="246"/>
      <c r="C227" s="247"/>
      <c r="D227" s="226" t="s">
        <v>138</v>
      </c>
      <c r="E227" s="248" t="s">
        <v>19</v>
      </c>
      <c r="F227" s="249" t="s">
        <v>145</v>
      </c>
      <c r="G227" s="247"/>
      <c r="H227" s="250">
        <v>550.79999999999995</v>
      </c>
      <c r="I227" s="251"/>
      <c r="J227" s="247"/>
      <c r="K227" s="247"/>
      <c r="L227" s="252"/>
      <c r="M227" s="253"/>
      <c r="N227" s="254"/>
      <c r="O227" s="254"/>
      <c r="P227" s="254"/>
      <c r="Q227" s="254"/>
      <c r="R227" s="254"/>
      <c r="S227" s="254"/>
      <c r="T227" s="25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56" t="s">
        <v>138</v>
      </c>
      <c r="AU227" s="256" t="s">
        <v>82</v>
      </c>
      <c r="AV227" s="15" t="s">
        <v>134</v>
      </c>
      <c r="AW227" s="15" t="s">
        <v>33</v>
      </c>
      <c r="AX227" s="15" t="s">
        <v>80</v>
      </c>
      <c r="AY227" s="256" t="s">
        <v>127</v>
      </c>
    </row>
    <row r="228" s="2" customFormat="1" ht="44.25" customHeight="1">
      <c r="A228" s="39"/>
      <c r="B228" s="40"/>
      <c r="C228" s="206" t="s">
        <v>7</v>
      </c>
      <c r="D228" s="206" t="s">
        <v>129</v>
      </c>
      <c r="E228" s="207" t="s">
        <v>272</v>
      </c>
      <c r="F228" s="208" t="s">
        <v>273</v>
      </c>
      <c r="G228" s="209" t="s">
        <v>132</v>
      </c>
      <c r="H228" s="210">
        <v>55</v>
      </c>
      <c r="I228" s="211"/>
      <c r="J228" s="212">
        <f>ROUND(I228*H228,2)</f>
        <v>0</v>
      </c>
      <c r="K228" s="208" t="s">
        <v>133</v>
      </c>
      <c r="L228" s="45"/>
      <c r="M228" s="213" t="s">
        <v>19</v>
      </c>
      <c r="N228" s="214" t="s">
        <v>43</v>
      </c>
      <c r="O228" s="85"/>
      <c r="P228" s="215">
        <f>O228*H228</f>
        <v>0</v>
      </c>
      <c r="Q228" s="215">
        <v>0.090620000000000006</v>
      </c>
      <c r="R228" s="215">
        <f>Q228*H228</f>
        <v>4.9841000000000006</v>
      </c>
      <c r="S228" s="215">
        <v>0</v>
      </c>
      <c r="T228" s="216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7" t="s">
        <v>134</v>
      </c>
      <c r="AT228" s="217" t="s">
        <v>129</v>
      </c>
      <c r="AU228" s="217" t="s">
        <v>82</v>
      </c>
      <c r="AY228" s="18" t="s">
        <v>127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8" t="s">
        <v>80</v>
      </c>
      <c r="BK228" s="218">
        <f>ROUND(I228*H228,2)</f>
        <v>0</v>
      </c>
      <c r="BL228" s="18" t="s">
        <v>134</v>
      </c>
      <c r="BM228" s="217" t="s">
        <v>274</v>
      </c>
    </row>
    <row r="229" s="2" customFormat="1">
      <c r="A229" s="39"/>
      <c r="B229" s="40"/>
      <c r="C229" s="41"/>
      <c r="D229" s="219" t="s">
        <v>136</v>
      </c>
      <c r="E229" s="41"/>
      <c r="F229" s="220" t="s">
        <v>275</v>
      </c>
      <c r="G229" s="41"/>
      <c r="H229" s="41"/>
      <c r="I229" s="221"/>
      <c r="J229" s="41"/>
      <c r="K229" s="41"/>
      <c r="L229" s="45"/>
      <c r="M229" s="222"/>
      <c r="N229" s="223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136</v>
      </c>
      <c r="AU229" s="18" t="s">
        <v>82</v>
      </c>
    </row>
    <row r="230" s="13" customFormat="1">
      <c r="A230" s="13"/>
      <c r="B230" s="224"/>
      <c r="C230" s="225"/>
      <c r="D230" s="226" t="s">
        <v>138</v>
      </c>
      <c r="E230" s="227" t="s">
        <v>19</v>
      </c>
      <c r="F230" s="228" t="s">
        <v>276</v>
      </c>
      <c r="G230" s="225"/>
      <c r="H230" s="227" t="s">
        <v>19</v>
      </c>
      <c r="I230" s="229"/>
      <c r="J230" s="225"/>
      <c r="K230" s="225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138</v>
      </c>
      <c r="AU230" s="234" t="s">
        <v>82</v>
      </c>
      <c r="AV230" s="13" t="s">
        <v>80</v>
      </c>
      <c r="AW230" s="13" t="s">
        <v>33</v>
      </c>
      <c r="AX230" s="13" t="s">
        <v>72</v>
      </c>
      <c r="AY230" s="234" t="s">
        <v>127</v>
      </c>
    </row>
    <row r="231" s="14" customFormat="1">
      <c r="A231" s="14"/>
      <c r="B231" s="235"/>
      <c r="C231" s="236"/>
      <c r="D231" s="226" t="s">
        <v>138</v>
      </c>
      <c r="E231" s="237" t="s">
        <v>19</v>
      </c>
      <c r="F231" s="238" t="s">
        <v>277</v>
      </c>
      <c r="G231" s="236"/>
      <c r="H231" s="239">
        <v>55</v>
      </c>
      <c r="I231" s="240"/>
      <c r="J231" s="236"/>
      <c r="K231" s="236"/>
      <c r="L231" s="241"/>
      <c r="M231" s="242"/>
      <c r="N231" s="243"/>
      <c r="O231" s="243"/>
      <c r="P231" s="243"/>
      <c r="Q231" s="243"/>
      <c r="R231" s="243"/>
      <c r="S231" s="243"/>
      <c r="T231" s="24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5" t="s">
        <v>138</v>
      </c>
      <c r="AU231" s="245" t="s">
        <v>82</v>
      </c>
      <c r="AV231" s="14" t="s">
        <v>82</v>
      </c>
      <c r="AW231" s="14" t="s">
        <v>33</v>
      </c>
      <c r="AX231" s="14" t="s">
        <v>72</v>
      </c>
      <c r="AY231" s="245" t="s">
        <v>127</v>
      </c>
    </row>
    <row r="232" s="15" customFormat="1">
      <c r="A232" s="15"/>
      <c r="B232" s="246"/>
      <c r="C232" s="247"/>
      <c r="D232" s="226" t="s">
        <v>138</v>
      </c>
      <c r="E232" s="248" t="s">
        <v>19</v>
      </c>
      <c r="F232" s="249" t="s">
        <v>145</v>
      </c>
      <c r="G232" s="247"/>
      <c r="H232" s="250">
        <v>55</v>
      </c>
      <c r="I232" s="251"/>
      <c r="J232" s="247"/>
      <c r="K232" s="247"/>
      <c r="L232" s="252"/>
      <c r="M232" s="253"/>
      <c r="N232" s="254"/>
      <c r="O232" s="254"/>
      <c r="P232" s="254"/>
      <c r="Q232" s="254"/>
      <c r="R232" s="254"/>
      <c r="S232" s="254"/>
      <c r="T232" s="25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56" t="s">
        <v>138</v>
      </c>
      <c r="AU232" s="256" t="s">
        <v>82</v>
      </c>
      <c r="AV232" s="15" t="s">
        <v>134</v>
      </c>
      <c r="AW232" s="15" t="s">
        <v>33</v>
      </c>
      <c r="AX232" s="15" t="s">
        <v>80</v>
      </c>
      <c r="AY232" s="256" t="s">
        <v>127</v>
      </c>
    </row>
    <row r="233" s="2" customFormat="1" ht="16.5" customHeight="1">
      <c r="A233" s="39"/>
      <c r="B233" s="40"/>
      <c r="C233" s="257" t="s">
        <v>278</v>
      </c>
      <c r="D233" s="257" t="s">
        <v>198</v>
      </c>
      <c r="E233" s="258" t="s">
        <v>279</v>
      </c>
      <c r="F233" s="259" t="s">
        <v>280</v>
      </c>
      <c r="G233" s="260" t="s">
        <v>132</v>
      </c>
      <c r="H233" s="261">
        <v>45.899999999999999</v>
      </c>
      <c r="I233" s="262"/>
      <c r="J233" s="263">
        <f>ROUND(I233*H233,2)</f>
        <v>0</v>
      </c>
      <c r="K233" s="259" t="s">
        <v>133</v>
      </c>
      <c r="L233" s="264"/>
      <c r="M233" s="265" t="s">
        <v>19</v>
      </c>
      <c r="N233" s="266" t="s">
        <v>43</v>
      </c>
      <c r="O233" s="85"/>
      <c r="P233" s="215">
        <f>O233*H233</f>
        <v>0</v>
      </c>
      <c r="Q233" s="215">
        <v>0.17499999999999999</v>
      </c>
      <c r="R233" s="215">
        <f>Q233*H233</f>
        <v>8.0324999999999989</v>
      </c>
      <c r="S233" s="215">
        <v>0</v>
      </c>
      <c r="T233" s="216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17" t="s">
        <v>190</v>
      </c>
      <c r="AT233" s="217" t="s">
        <v>198</v>
      </c>
      <c r="AU233" s="217" t="s">
        <v>82</v>
      </c>
      <c r="AY233" s="18" t="s">
        <v>127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8" t="s">
        <v>80</v>
      </c>
      <c r="BK233" s="218">
        <f>ROUND(I233*H233,2)</f>
        <v>0</v>
      </c>
      <c r="BL233" s="18" t="s">
        <v>134</v>
      </c>
      <c r="BM233" s="217" t="s">
        <v>281</v>
      </c>
    </row>
    <row r="234" s="13" customFormat="1">
      <c r="A234" s="13"/>
      <c r="B234" s="224"/>
      <c r="C234" s="225"/>
      <c r="D234" s="226" t="s">
        <v>138</v>
      </c>
      <c r="E234" s="227" t="s">
        <v>19</v>
      </c>
      <c r="F234" s="228" t="s">
        <v>212</v>
      </c>
      <c r="G234" s="225"/>
      <c r="H234" s="227" t="s">
        <v>19</v>
      </c>
      <c r="I234" s="229"/>
      <c r="J234" s="225"/>
      <c r="K234" s="225"/>
      <c r="L234" s="230"/>
      <c r="M234" s="231"/>
      <c r="N234" s="232"/>
      <c r="O234" s="232"/>
      <c r="P234" s="232"/>
      <c r="Q234" s="232"/>
      <c r="R234" s="232"/>
      <c r="S234" s="232"/>
      <c r="T234" s="23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4" t="s">
        <v>138</v>
      </c>
      <c r="AU234" s="234" t="s">
        <v>82</v>
      </c>
      <c r="AV234" s="13" t="s">
        <v>80</v>
      </c>
      <c r="AW234" s="13" t="s">
        <v>33</v>
      </c>
      <c r="AX234" s="13" t="s">
        <v>72</v>
      </c>
      <c r="AY234" s="234" t="s">
        <v>127</v>
      </c>
    </row>
    <row r="235" s="14" customFormat="1">
      <c r="A235" s="14"/>
      <c r="B235" s="235"/>
      <c r="C235" s="236"/>
      <c r="D235" s="226" t="s">
        <v>138</v>
      </c>
      <c r="E235" s="237" t="s">
        <v>19</v>
      </c>
      <c r="F235" s="238" t="s">
        <v>282</v>
      </c>
      <c r="G235" s="236"/>
      <c r="H235" s="239">
        <v>45.899999999999999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5" t="s">
        <v>138</v>
      </c>
      <c r="AU235" s="245" t="s">
        <v>82</v>
      </c>
      <c r="AV235" s="14" t="s">
        <v>82</v>
      </c>
      <c r="AW235" s="14" t="s">
        <v>33</v>
      </c>
      <c r="AX235" s="14" t="s">
        <v>72</v>
      </c>
      <c r="AY235" s="245" t="s">
        <v>127</v>
      </c>
    </row>
    <row r="236" s="15" customFormat="1">
      <c r="A236" s="15"/>
      <c r="B236" s="246"/>
      <c r="C236" s="247"/>
      <c r="D236" s="226" t="s">
        <v>138</v>
      </c>
      <c r="E236" s="248" t="s">
        <v>19</v>
      </c>
      <c r="F236" s="249" t="s">
        <v>145</v>
      </c>
      <c r="G236" s="247"/>
      <c r="H236" s="250">
        <v>45.899999999999999</v>
      </c>
      <c r="I236" s="251"/>
      <c r="J236" s="247"/>
      <c r="K236" s="247"/>
      <c r="L236" s="252"/>
      <c r="M236" s="253"/>
      <c r="N236" s="254"/>
      <c r="O236" s="254"/>
      <c r="P236" s="254"/>
      <c r="Q236" s="254"/>
      <c r="R236" s="254"/>
      <c r="S236" s="254"/>
      <c r="T236" s="25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56" t="s">
        <v>138</v>
      </c>
      <c r="AU236" s="256" t="s">
        <v>82</v>
      </c>
      <c r="AV236" s="15" t="s">
        <v>134</v>
      </c>
      <c r="AW236" s="15" t="s">
        <v>33</v>
      </c>
      <c r="AX236" s="15" t="s">
        <v>80</v>
      </c>
      <c r="AY236" s="256" t="s">
        <v>127</v>
      </c>
    </row>
    <row r="237" s="2" customFormat="1" ht="16.5" customHeight="1">
      <c r="A237" s="39"/>
      <c r="B237" s="40"/>
      <c r="C237" s="257" t="s">
        <v>283</v>
      </c>
      <c r="D237" s="257" t="s">
        <v>198</v>
      </c>
      <c r="E237" s="258" t="s">
        <v>284</v>
      </c>
      <c r="F237" s="259" t="s">
        <v>285</v>
      </c>
      <c r="G237" s="260" t="s">
        <v>132</v>
      </c>
      <c r="H237" s="261">
        <v>10.199999999999999</v>
      </c>
      <c r="I237" s="262"/>
      <c r="J237" s="263">
        <f>ROUND(I237*H237,2)</f>
        <v>0</v>
      </c>
      <c r="K237" s="259" t="s">
        <v>133</v>
      </c>
      <c r="L237" s="264"/>
      <c r="M237" s="265" t="s">
        <v>19</v>
      </c>
      <c r="N237" s="266" t="s">
        <v>43</v>
      </c>
      <c r="O237" s="85"/>
      <c r="P237" s="215">
        <f>O237*H237</f>
        <v>0</v>
      </c>
      <c r="Q237" s="215">
        <v>0.16700000000000001</v>
      </c>
      <c r="R237" s="215">
        <f>Q237*H237</f>
        <v>1.7034</v>
      </c>
      <c r="S237" s="215">
        <v>0</v>
      </c>
      <c r="T237" s="216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17" t="s">
        <v>190</v>
      </c>
      <c r="AT237" s="217" t="s">
        <v>198</v>
      </c>
      <c r="AU237" s="217" t="s">
        <v>82</v>
      </c>
      <c r="AY237" s="18" t="s">
        <v>127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8" t="s">
        <v>80</v>
      </c>
      <c r="BK237" s="218">
        <f>ROUND(I237*H237,2)</f>
        <v>0</v>
      </c>
      <c r="BL237" s="18" t="s">
        <v>134</v>
      </c>
      <c r="BM237" s="217" t="s">
        <v>286</v>
      </c>
    </row>
    <row r="238" s="13" customFormat="1">
      <c r="A238" s="13"/>
      <c r="B238" s="224"/>
      <c r="C238" s="225"/>
      <c r="D238" s="226" t="s">
        <v>138</v>
      </c>
      <c r="E238" s="227" t="s">
        <v>19</v>
      </c>
      <c r="F238" s="228" t="s">
        <v>212</v>
      </c>
      <c r="G238" s="225"/>
      <c r="H238" s="227" t="s">
        <v>19</v>
      </c>
      <c r="I238" s="229"/>
      <c r="J238" s="225"/>
      <c r="K238" s="225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138</v>
      </c>
      <c r="AU238" s="234" t="s">
        <v>82</v>
      </c>
      <c r="AV238" s="13" t="s">
        <v>80</v>
      </c>
      <c r="AW238" s="13" t="s">
        <v>33</v>
      </c>
      <c r="AX238" s="13" t="s">
        <v>72</v>
      </c>
      <c r="AY238" s="234" t="s">
        <v>127</v>
      </c>
    </row>
    <row r="239" s="14" customFormat="1">
      <c r="A239" s="14"/>
      <c r="B239" s="235"/>
      <c r="C239" s="236"/>
      <c r="D239" s="226" t="s">
        <v>138</v>
      </c>
      <c r="E239" s="237" t="s">
        <v>19</v>
      </c>
      <c r="F239" s="238" t="s">
        <v>287</v>
      </c>
      <c r="G239" s="236"/>
      <c r="H239" s="239">
        <v>10.199999999999999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5" t="s">
        <v>138</v>
      </c>
      <c r="AU239" s="245" t="s">
        <v>82</v>
      </c>
      <c r="AV239" s="14" t="s">
        <v>82</v>
      </c>
      <c r="AW239" s="14" t="s">
        <v>33</v>
      </c>
      <c r="AX239" s="14" t="s">
        <v>72</v>
      </c>
      <c r="AY239" s="245" t="s">
        <v>127</v>
      </c>
    </row>
    <row r="240" s="15" customFormat="1">
      <c r="A240" s="15"/>
      <c r="B240" s="246"/>
      <c r="C240" s="247"/>
      <c r="D240" s="226" t="s">
        <v>138</v>
      </c>
      <c r="E240" s="248" t="s">
        <v>19</v>
      </c>
      <c r="F240" s="249" t="s">
        <v>145</v>
      </c>
      <c r="G240" s="247"/>
      <c r="H240" s="250">
        <v>10.199999999999999</v>
      </c>
      <c r="I240" s="251"/>
      <c r="J240" s="247"/>
      <c r="K240" s="247"/>
      <c r="L240" s="252"/>
      <c r="M240" s="253"/>
      <c r="N240" s="254"/>
      <c r="O240" s="254"/>
      <c r="P240" s="254"/>
      <c r="Q240" s="254"/>
      <c r="R240" s="254"/>
      <c r="S240" s="254"/>
      <c r="T240" s="25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56" t="s">
        <v>138</v>
      </c>
      <c r="AU240" s="256" t="s">
        <v>82</v>
      </c>
      <c r="AV240" s="15" t="s">
        <v>134</v>
      </c>
      <c r="AW240" s="15" t="s">
        <v>33</v>
      </c>
      <c r="AX240" s="15" t="s">
        <v>80</v>
      </c>
      <c r="AY240" s="256" t="s">
        <v>127</v>
      </c>
    </row>
    <row r="241" s="2" customFormat="1" ht="37.8" customHeight="1">
      <c r="A241" s="39"/>
      <c r="B241" s="40"/>
      <c r="C241" s="206" t="s">
        <v>288</v>
      </c>
      <c r="D241" s="206" t="s">
        <v>129</v>
      </c>
      <c r="E241" s="207" t="s">
        <v>289</v>
      </c>
      <c r="F241" s="208" t="s">
        <v>290</v>
      </c>
      <c r="G241" s="209" t="s">
        <v>132</v>
      </c>
      <c r="H241" s="210">
        <v>1</v>
      </c>
      <c r="I241" s="211"/>
      <c r="J241" s="212">
        <f>ROUND(I241*H241,2)</f>
        <v>0</v>
      </c>
      <c r="K241" s="208" t="s">
        <v>133</v>
      </c>
      <c r="L241" s="45"/>
      <c r="M241" s="213" t="s">
        <v>19</v>
      </c>
      <c r="N241" s="214" t="s">
        <v>43</v>
      </c>
      <c r="O241" s="85"/>
      <c r="P241" s="215">
        <f>O241*H241</f>
        <v>0</v>
      </c>
      <c r="Q241" s="215">
        <v>0.089219999999999994</v>
      </c>
      <c r="R241" s="215">
        <f>Q241*H241</f>
        <v>0.089219999999999994</v>
      </c>
      <c r="S241" s="215">
        <v>0</v>
      </c>
      <c r="T241" s="216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17" t="s">
        <v>134</v>
      </c>
      <c r="AT241" s="217" t="s">
        <v>129</v>
      </c>
      <c r="AU241" s="217" t="s">
        <v>82</v>
      </c>
      <c r="AY241" s="18" t="s">
        <v>127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8" t="s">
        <v>80</v>
      </c>
      <c r="BK241" s="218">
        <f>ROUND(I241*H241,2)</f>
        <v>0</v>
      </c>
      <c r="BL241" s="18" t="s">
        <v>134</v>
      </c>
      <c r="BM241" s="217" t="s">
        <v>291</v>
      </c>
    </row>
    <row r="242" s="2" customFormat="1">
      <c r="A242" s="39"/>
      <c r="B242" s="40"/>
      <c r="C242" s="41"/>
      <c r="D242" s="219" t="s">
        <v>136</v>
      </c>
      <c r="E242" s="41"/>
      <c r="F242" s="220" t="s">
        <v>292</v>
      </c>
      <c r="G242" s="41"/>
      <c r="H242" s="41"/>
      <c r="I242" s="221"/>
      <c r="J242" s="41"/>
      <c r="K242" s="41"/>
      <c r="L242" s="45"/>
      <c r="M242" s="222"/>
      <c r="N242" s="223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136</v>
      </c>
      <c r="AU242" s="18" t="s">
        <v>82</v>
      </c>
    </row>
    <row r="243" s="13" customFormat="1">
      <c r="A243" s="13"/>
      <c r="B243" s="224"/>
      <c r="C243" s="225"/>
      <c r="D243" s="226" t="s">
        <v>138</v>
      </c>
      <c r="E243" s="227" t="s">
        <v>19</v>
      </c>
      <c r="F243" s="228" t="s">
        <v>293</v>
      </c>
      <c r="G243" s="225"/>
      <c r="H243" s="227" t="s">
        <v>19</v>
      </c>
      <c r="I243" s="229"/>
      <c r="J243" s="225"/>
      <c r="K243" s="225"/>
      <c r="L243" s="230"/>
      <c r="M243" s="231"/>
      <c r="N243" s="232"/>
      <c r="O243" s="232"/>
      <c r="P243" s="232"/>
      <c r="Q243" s="232"/>
      <c r="R243" s="232"/>
      <c r="S243" s="232"/>
      <c r="T243" s="23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4" t="s">
        <v>138</v>
      </c>
      <c r="AU243" s="234" t="s">
        <v>82</v>
      </c>
      <c r="AV243" s="13" t="s">
        <v>80</v>
      </c>
      <c r="AW243" s="13" t="s">
        <v>33</v>
      </c>
      <c r="AX243" s="13" t="s">
        <v>72</v>
      </c>
      <c r="AY243" s="234" t="s">
        <v>127</v>
      </c>
    </row>
    <row r="244" s="14" customFormat="1">
      <c r="A244" s="14"/>
      <c r="B244" s="235"/>
      <c r="C244" s="236"/>
      <c r="D244" s="226" t="s">
        <v>138</v>
      </c>
      <c r="E244" s="237" t="s">
        <v>19</v>
      </c>
      <c r="F244" s="238" t="s">
        <v>80</v>
      </c>
      <c r="G244" s="236"/>
      <c r="H244" s="239">
        <v>1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5" t="s">
        <v>138</v>
      </c>
      <c r="AU244" s="245" t="s">
        <v>82</v>
      </c>
      <c r="AV244" s="14" t="s">
        <v>82</v>
      </c>
      <c r="AW244" s="14" t="s">
        <v>33</v>
      </c>
      <c r="AX244" s="14" t="s">
        <v>72</v>
      </c>
      <c r="AY244" s="245" t="s">
        <v>127</v>
      </c>
    </row>
    <row r="245" s="15" customFormat="1">
      <c r="A245" s="15"/>
      <c r="B245" s="246"/>
      <c r="C245" s="247"/>
      <c r="D245" s="226" t="s">
        <v>138</v>
      </c>
      <c r="E245" s="248" t="s">
        <v>19</v>
      </c>
      <c r="F245" s="249" t="s">
        <v>145</v>
      </c>
      <c r="G245" s="247"/>
      <c r="H245" s="250">
        <v>1</v>
      </c>
      <c r="I245" s="251"/>
      <c r="J245" s="247"/>
      <c r="K245" s="247"/>
      <c r="L245" s="252"/>
      <c r="M245" s="253"/>
      <c r="N245" s="254"/>
      <c r="O245" s="254"/>
      <c r="P245" s="254"/>
      <c r="Q245" s="254"/>
      <c r="R245" s="254"/>
      <c r="S245" s="254"/>
      <c r="T245" s="25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6" t="s">
        <v>138</v>
      </c>
      <c r="AU245" s="256" t="s">
        <v>82</v>
      </c>
      <c r="AV245" s="15" t="s">
        <v>134</v>
      </c>
      <c r="AW245" s="15" t="s">
        <v>33</v>
      </c>
      <c r="AX245" s="15" t="s">
        <v>80</v>
      </c>
      <c r="AY245" s="256" t="s">
        <v>127</v>
      </c>
    </row>
    <row r="246" s="2" customFormat="1" ht="16.5" customHeight="1">
      <c r="A246" s="39"/>
      <c r="B246" s="40"/>
      <c r="C246" s="257" t="s">
        <v>294</v>
      </c>
      <c r="D246" s="257" t="s">
        <v>198</v>
      </c>
      <c r="E246" s="258" t="s">
        <v>295</v>
      </c>
      <c r="F246" s="259" t="s">
        <v>296</v>
      </c>
      <c r="G246" s="260" t="s">
        <v>132</v>
      </c>
      <c r="H246" s="261">
        <v>1.02</v>
      </c>
      <c r="I246" s="262"/>
      <c r="J246" s="263">
        <f>ROUND(I246*H246,2)</f>
        <v>0</v>
      </c>
      <c r="K246" s="259" t="s">
        <v>133</v>
      </c>
      <c r="L246" s="264"/>
      <c r="M246" s="265" t="s">
        <v>19</v>
      </c>
      <c r="N246" s="266" t="s">
        <v>43</v>
      </c>
      <c r="O246" s="85"/>
      <c r="P246" s="215">
        <f>O246*H246</f>
        <v>0</v>
      </c>
      <c r="Q246" s="215">
        <v>0.13100000000000001</v>
      </c>
      <c r="R246" s="215">
        <f>Q246*H246</f>
        <v>0.13362000000000002</v>
      </c>
      <c r="S246" s="215">
        <v>0</v>
      </c>
      <c r="T246" s="216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7" t="s">
        <v>190</v>
      </c>
      <c r="AT246" s="217" t="s">
        <v>198</v>
      </c>
      <c r="AU246" s="217" t="s">
        <v>82</v>
      </c>
      <c r="AY246" s="18" t="s">
        <v>127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8" t="s">
        <v>80</v>
      </c>
      <c r="BK246" s="218">
        <f>ROUND(I246*H246,2)</f>
        <v>0</v>
      </c>
      <c r="BL246" s="18" t="s">
        <v>134</v>
      </c>
      <c r="BM246" s="217" t="s">
        <v>297</v>
      </c>
    </row>
    <row r="247" s="13" customFormat="1">
      <c r="A247" s="13"/>
      <c r="B247" s="224"/>
      <c r="C247" s="225"/>
      <c r="D247" s="226" t="s">
        <v>138</v>
      </c>
      <c r="E247" s="227" t="s">
        <v>19</v>
      </c>
      <c r="F247" s="228" t="s">
        <v>293</v>
      </c>
      <c r="G247" s="225"/>
      <c r="H247" s="227" t="s">
        <v>19</v>
      </c>
      <c r="I247" s="229"/>
      <c r="J247" s="225"/>
      <c r="K247" s="225"/>
      <c r="L247" s="230"/>
      <c r="M247" s="231"/>
      <c r="N247" s="232"/>
      <c r="O247" s="232"/>
      <c r="P247" s="232"/>
      <c r="Q247" s="232"/>
      <c r="R247" s="232"/>
      <c r="S247" s="232"/>
      <c r="T247" s="23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4" t="s">
        <v>138</v>
      </c>
      <c r="AU247" s="234" t="s">
        <v>82</v>
      </c>
      <c r="AV247" s="13" t="s">
        <v>80</v>
      </c>
      <c r="AW247" s="13" t="s">
        <v>33</v>
      </c>
      <c r="AX247" s="13" t="s">
        <v>72</v>
      </c>
      <c r="AY247" s="234" t="s">
        <v>127</v>
      </c>
    </row>
    <row r="248" s="14" customFormat="1">
      <c r="A248" s="14"/>
      <c r="B248" s="235"/>
      <c r="C248" s="236"/>
      <c r="D248" s="226" t="s">
        <v>138</v>
      </c>
      <c r="E248" s="237" t="s">
        <v>19</v>
      </c>
      <c r="F248" s="238" t="s">
        <v>298</v>
      </c>
      <c r="G248" s="236"/>
      <c r="H248" s="239">
        <v>1.02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5" t="s">
        <v>138</v>
      </c>
      <c r="AU248" s="245" t="s">
        <v>82</v>
      </c>
      <c r="AV248" s="14" t="s">
        <v>82</v>
      </c>
      <c r="AW248" s="14" t="s">
        <v>33</v>
      </c>
      <c r="AX248" s="14" t="s">
        <v>72</v>
      </c>
      <c r="AY248" s="245" t="s">
        <v>127</v>
      </c>
    </row>
    <row r="249" s="15" customFormat="1">
      <c r="A249" s="15"/>
      <c r="B249" s="246"/>
      <c r="C249" s="247"/>
      <c r="D249" s="226" t="s">
        <v>138</v>
      </c>
      <c r="E249" s="248" t="s">
        <v>19</v>
      </c>
      <c r="F249" s="249" t="s">
        <v>145</v>
      </c>
      <c r="G249" s="247"/>
      <c r="H249" s="250">
        <v>1.02</v>
      </c>
      <c r="I249" s="251"/>
      <c r="J249" s="247"/>
      <c r="K249" s="247"/>
      <c r="L249" s="252"/>
      <c r="M249" s="253"/>
      <c r="N249" s="254"/>
      <c r="O249" s="254"/>
      <c r="P249" s="254"/>
      <c r="Q249" s="254"/>
      <c r="R249" s="254"/>
      <c r="S249" s="254"/>
      <c r="T249" s="25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56" t="s">
        <v>138</v>
      </c>
      <c r="AU249" s="256" t="s">
        <v>82</v>
      </c>
      <c r="AV249" s="15" t="s">
        <v>134</v>
      </c>
      <c r="AW249" s="15" t="s">
        <v>33</v>
      </c>
      <c r="AX249" s="15" t="s">
        <v>80</v>
      </c>
      <c r="AY249" s="256" t="s">
        <v>127</v>
      </c>
    </row>
    <row r="250" s="12" customFormat="1" ht="22.8" customHeight="1">
      <c r="A250" s="12"/>
      <c r="B250" s="190"/>
      <c r="C250" s="191"/>
      <c r="D250" s="192" t="s">
        <v>71</v>
      </c>
      <c r="E250" s="204" t="s">
        <v>190</v>
      </c>
      <c r="F250" s="204" t="s">
        <v>299</v>
      </c>
      <c r="G250" s="191"/>
      <c r="H250" s="191"/>
      <c r="I250" s="194"/>
      <c r="J250" s="205">
        <f>BK250</f>
        <v>0</v>
      </c>
      <c r="K250" s="191"/>
      <c r="L250" s="196"/>
      <c r="M250" s="197"/>
      <c r="N250" s="198"/>
      <c r="O250" s="198"/>
      <c r="P250" s="199">
        <f>SUM(P251:P289)</f>
        <v>0</v>
      </c>
      <c r="Q250" s="198"/>
      <c r="R250" s="199">
        <f>SUM(R251:R289)</f>
        <v>10.04879</v>
      </c>
      <c r="S250" s="198"/>
      <c r="T250" s="200">
        <f>SUM(T251:T289)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1" t="s">
        <v>80</v>
      </c>
      <c r="AT250" s="202" t="s">
        <v>71</v>
      </c>
      <c r="AU250" s="202" t="s">
        <v>80</v>
      </c>
      <c r="AY250" s="201" t="s">
        <v>127</v>
      </c>
      <c r="BK250" s="203">
        <f>SUM(BK251:BK289)</f>
        <v>0</v>
      </c>
    </row>
    <row r="251" s="2" customFormat="1" ht="16.5" customHeight="1">
      <c r="A251" s="39"/>
      <c r="B251" s="40"/>
      <c r="C251" s="206" t="s">
        <v>300</v>
      </c>
      <c r="D251" s="206" t="s">
        <v>129</v>
      </c>
      <c r="E251" s="207" t="s">
        <v>301</v>
      </c>
      <c r="F251" s="208" t="s">
        <v>302</v>
      </c>
      <c r="G251" s="209" t="s">
        <v>303</v>
      </c>
      <c r="H251" s="210">
        <v>3</v>
      </c>
      <c r="I251" s="211"/>
      <c r="J251" s="212">
        <f>ROUND(I251*H251,2)</f>
        <v>0</v>
      </c>
      <c r="K251" s="208" t="s">
        <v>19</v>
      </c>
      <c r="L251" s="45"/>
      <c r="M251" s="213" t="s">
        <v>19</v>
      </c>
      <c r="N251" s="214" t="s">
        <v>43</v>
      </c>
      <c r="O251" s="85"/>
      <c r="P251" s="215">
        <f>O251*H251</f>
        <v>0</v>
      </c>
      <c r="Q251" s="215">
        <v>0</v>
      </c>
      <c r="R251" s="215">
        <f>Q251*H251</f>
        <v>0</v>
      </c>
      <c r="S251" s="215">
        <v>0</v>
      </c>
      <c r="T251" s="216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7" t="s">
        <v>134</v>
      </c>
      <c r="AT251" s="217" t="s">
        <v>129</v>
      </c>
      <c r="AU251" s="217" t="s">
        <v>82</v>
      </c>
      <c r="AY251" s="18" t="s">
        <v>127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8" t="s">
        <v>80</v>
      </c>
      <c r="BK251" s="218">
        <f>ROUND(I251*H251,2)</f>
        <v>0</v>
      </c>
      <c r="BL251" s="18" t="s">
        <v>134</v>
      </c>
      <c r="BM251" s="217" t="s">
        <v>304</v>
      </c>
    </row>
    <row r="252" s="2" customFormat="1" ht="24.15" customHeight="1">
      <c r="A252" s="39"/>
      <c r="B252" s="40"/>
      <c r="C252" s="206" t="s">
        <v>305</v>
      </c>
      <c r="D252" s="206" t="s">
        <v>129</v>
      </c>
      <c r="E252" s="207" t="s">
        <v>306</v>
      </c>
      <c r="F252" s="208" t="s">
        <v>307</v>
      </c>
      <c r="G252" s="209" t="s">
        <v>148</v>
      </c>
      <c r="H252" s="210">
        <v>3.5</v>
      </c>
      <c r="I252" s="211"/>
      <c r="J252" s="212">
        <f>ROUND(I252*H252,2)</f>
        <v>0</v>
      </c>
      <c r="K252" s="208" t="s">
        <v>308</v>
      </c>
      <c r="L252" s="45"/>
      <c r="M252" s="213" t="s">
        <v>19</v>
      </c>
      <c r="N252" s="214" t="s">
        <v>43</v>
      </c>
      <c r="O252" s="85"/>
      <c r="P252" s="215">
        <f>O252*H252</f>
        <v>0</v>
      </c>
      <c r="Q252" s="215">
        <v>0.0027599999999999999</v>
      </c>
      <c r="R252" s="215">
        <f>Q252*H252</f>
        <v>0.0096600000000000002</v>
      </c>
      <c r="S252" s="215">
        <v>0</v>
      </c>
      <c r="T252" s="216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7" t="s">
        <v>134</v>
      </c>
      <c r="AT252" s="217" t="s">
        <v>129</v>
      </c>
      <c r="AU252" s="217" t="s">
        <v>82</v>
      </c>
      <c r="AY252" s="18" t="s">
        <v>127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8" t="s">
        <v>80</v>
      </c>
      <c r="BK252" s="218">
        <f>ROUND(I252*H252,2)</f>
        <v>0</v>
      </c>
      <c r="BL252" s="18" t="s">
        <v>134</v>
      </c>
      <c r="BM252" s="217" t="s">
        <v>309</v>
      </c>
    </row>
    <row r="253" s="2" customFormat="1">
      <c r="A253" s="39"/>
      <c r="B253" s="40"/>
      <c r="C253" s="41"/>
      <c r="D253" s="219" t="s">
        <v>136</v>
      </c>
      <c r="E253" s="41"/>
      <c r="F253" s="220" t="s">
        <v>310</v>
      </c>
      <c r="G253" s="41"/>
      <c r="H253" s="41"/>
      <c r="I253" s="221"/>
      <c r="J253" s="41"/>
      <c r="K253" s="41"/>
      <c r="L253" s="45"/>
      <c r="M253" s="222"/>
      <c r="N253" s="223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136</v>
      </c>
      <c r="AU253" s="18" t="s">
        <v>82</v>
      </c>
    </row>
    <row r="254" s="13" customFormat="1">
      <c r="A254" s="13"/>
      <c r="B254" s="224"/>
      <c r="C254" s="225"/>
      <c r="D254" s="226" t="s">
        <v>138</v>
      </c>
      <c r="E254" s="227" t="s">
        <v>19</v>
      </c>
      <c r="F254" s="228" t="s">
        <v>175</v>
      </c>
      <c r="G254" s="225"/>
      <c r="H254" s="227" t="s">
        <v>19</v>
      </c>
      <c r="I254" s="229"/>
      <c r="J254" s="225"/>
      <c r="K254" s="225"/>
      <c r="L254" s="230"/>
      <c r="M254" s="231"/>
      <c r="N254" s="232"/>
      <c r="O254" s="232"/>
      <c r="P254" s="232"/>
      <c r="Q254" s="232"/>
      <c r="R254" s="232"/>
      <c r="S254" s="232"/>
      <c r="T254" s="2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4" t="s">
        <v>138</v>
      </c>
      <c r="AU254" s="234" t="s">
        <v>82</v>
      </c>
      <c r="AV254" s="13" t="s">
        <v>80</v>
      </c>
      <c r="AW254" s="13" t="s">
        <v>33</v>
      </c>
      <c r="AX254" s="13" t="s">
        <v>72</v>
      </c>
      <c r="AY254" s="234" t="s">
        <v>127</v>
      </c>
    </row>
    <row r="255" s="14" customFormat="1">
      <c r="A255" s="14"/>
      <c r="B255" s="235"/>
      <c r="C255" s="236"/>
      <c r="D255" s="226" t="s">
        <v>138</v>
      </c>
      <c r="E255" s="237" t="s">
        <v>19</v>
      </c>
      <c r="F255" s="238" t="s">
        <v>311</v>
      </c>
      <c r="G255" s="236"/>
      <c r="H255" s="239">
        <v>3.5</v>
      </c>
      <c r="I255" s="240"/>
      <c r="J255" s="236"/>
      <c r="K255" s="236"/>
      <c r="L255" s="241"/>
      <c r="M255" s="242"/>
      <c r="N255" s="243"/>
      <c r="O255" s="243"/>
      <c r="P255" s="243"/>
      <c r="Q255" s="243"/>
      <c r="R255" s="243"/>
      <c r="S255" s="243"/>
      <c r="T255" s="24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5" t="s">
        <v>138</v>
      </c>
      <c r="AU255" s="245" t="s">
        <v>82</v>
      </c>
      <c r="AV255" s="14" t="s">
        <v>82</v>
      </c>
      <c r="AW255" s="14" t="s">
        <v>33</v>
      </c>
      <c r="AX255" s="14" t="s">
        <v>72</v>
      </c>
      <c r="AY255" s="245" t="s">
        <v>127</v>
      </c>
    </row>
    <row r="256" s="15" customFormat="1">
      <c r="A256" s="15"/>
      <c r="B256" s="246"/>
      <c r="C256" s="247"/>
      <c r="D256" s="226" t="s">
        <v>138</v>
      </c>
      <c r="E256" s="248" t="s">
        <v>19</v>
      </c>
      <c r="F256" s="249" t="s">
        <v>145</v>
      </c>
      <c r="G256" s="247"/>
      <c r="H256" s="250">
        <v>3.5</v>
      </c>
      <c r="I256" s="251"/>
      <c r="J256" s="247"/>
      <c r="K256" s="247"/>
      <c r="L256" s="252"/>
      <c r="M256" s="253"/>
      <c r="N256" s="254"/>
      <c r="O256" s="254"/>
      <c r="P256" s="254"/>
      <c r="Q256" s="254"/>
      <c r="R256" s="254"/>
      <c r="S256" s="254"/>
      <c r="T256" s="25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56" t="s">
        <v>138</v>
      </c>
      <c r="AU256" s="256" t="s">
        <v>82</v>
      </c>
      <c r="AV256" s="15" t="s">
        <v>134</v>
      </c>
      <c r="AW256" s="15" t="s">
        <v>33</v>
      </c>
      <c r="AX256" s="15" t="s">
        <v>80</v>
      </c>
      <c r="AY256" s="256" t="s">
        <v>127</v>
      </c>
    </row>
    <row r="257" s="2" customFormat="1" ht="21.75" customHeight="1">
      <c r="A257" s="39"/>
      <c r="B257" s="40"/>
      <c r="C257" s="206" t="s">
        <v>312</v>
      </c>
      <c r="D257" s="206" t="s">
        <v>129</v>
      </c>
      <c r="E257" s="207" t="s">
        <v>313</v>
      </c>
      <c r="F257" s="208" t="s">
        <v>314</v>
      </c>
      <c r="G257" s="209" t="s">
        <v>315</v>
      </c>
      <c r="H257" s="210">
        <v>9</v>
      </c>
      <c r="I257" s="211"/>
      <c r="J257" s="212">
        <f>ROUND(I257*H257,2)</f>
        <v>0</v>
      </c>
      <c r="K257" s="208" t="s">
        <v>308</v>
      </c>
      <c r="L257" s="45"/>
      <c r="M257" s="213" t="s">
        <v>19</v>
      </c>
      <c r="N257" s="214" t="s">
        <v>43</v>
      </c>
      <c r="O257" s="85"/>
      <c r="P257" s="215">
        <f>O257*H257</f>
        <v>0</v>
      </c>
      <c r="Q257" s="215">
        <v>0</v>
      </c>
      <c r="R257" s="215">
        <f>Q257*H257</f>
        <v>0</v>
      </c>
      <c r="S257" s="215">
        <v>0</v>
      </c>
      <c r="T257" s="216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7" t="s">
        <v>134</v>
      </c>
      <c r="AT257" s="217" t="s">
        <v>129</v>
      </c>
      <c r="AU257" s="217" t="s">
        <v>82</v>
      </c>
      <c r="AY257" s="18" t="s">
        <v>127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8" t="s">
        <v>80</v>
      </c>
      <c r="BK257" s="218">
        <f>ROUND(I257*H257,2)</f>
        <v>0</v>
      </c>
      <c r="BL257" s="18" t="s">
        <v>134</v>
      </c>
      <c r="BM257" s="217" t="s">
        <v>316</v>
      </c>
    </row>
    <row r="258" s="2" customFormat="1">
      <c r="A258" s="39"/>
      <c r="B258" s="40"/>
      <c r="C258" s="41"/>
      <c r="D258" s="219" t="s">
        <v>136</v>
      </c>
      <c r="E258" s="41"/>
      <c r="F258" s="220" t="s">
        <v>317</v>
      </c>
      <c r="G258" s="41"/>
      <c r="H258" s="41"/>
      <c r="I258" s="221"/>
      <c r="J258" s="41"/>
      <c r="K258" s="41"/>
      <c r="L258" s="45"/>
      <c r="M258" s="222"/>
      <c r="N258" s="223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136</v>
      </c>
      <c r="AU258" s="18" t="s">
        <v>82</v>
      </c>
    </row>
    <row r="259" s="13" customFormat="1">
      <c r="A259" s="13"/>
      <c r="B259" s="224"/>
      <c r="C259" s="225"/>
      <c r="D259" s="226" t="s">
        <v>138</v>
      </c>
      <c r="E259" s="227" t="s">
        <v>19</v>
      </c>
      <c r="F259" s="228" t="s">
        <v>318</v>
      </c>
      <c r="G259" s="225"/>
      <c r="H259" s="227" t="s">
        <v>19</v>
      </c>
      <c r="I259" s="229"/>
      <c r="J259" s="225"/>
      <c r="K259" s="225"/>
      <c r="L259" s="230"/>
      <c r="M259" s="231"/>
      <c r="N259" s="232"/>
      <c r="O259" s="232"/>
      <c r="P259" s="232"/>
      <c r="Q259" s="232"/>
      <c r="R259" s="232"/>
      <c r="S259" s="232"/>
      <c r="T259" s="23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4" t="s">
        <v>138</v>
      </c>
      <c r="AU259" s="234" t="s">
        <v>82</v>
      </c>
      <c r="AV259" s="13" t="s">
        <v>80</v>
      </c>
      <c r="AW259" s="13" t="s">
        <v>33</v>
      </c>
      <c r="AX259" s="13" t="s">
        <v>72</v>
      </c>
      <c r="AY259" s="234" t="s">
        <v>127</v>
      </c>
    </row>
    <row r="260" s="14" customFormat="1">
      <c r="A260" s="14"/>
      <c r="B260" s="235"/>
      <c r="C260" s="236"/>
      <c r="D260" s="226" t="s">
        <v>138</v>
      </c>
      <c r="E260" s="237" t="s">
        <v>19</v>
      </c>
      <c r="F260" s="238" t="s">
        <v>319</v>
      </c>
      <c r="G260" s="236"/>
      <c r="H260" s="239">
        <v>9</v>
      </c>
      <c r="I260" s="240"/>
      <c r="J260" s="236"/>
      <c r="K260" s="236"/>
      <c r="L260" s="241"/>
      <c r="M260" s="242"/>
      <c r="N260" s="243"/>
      <c r="O260" s="243"/>
      <c r="P260" s="243"/>
      <c r="Q260" s="243"/>
      <c r="R260" s="243"/>
      <c r="S260" s="243"/>
      <c r="T260" s="24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5" t="s">
        <v>138</v>
      </c>
      <c r="AU260" s="245" t="s">
        <v>82</v>
      </c>
      <c r="AV260" s="14" t="s">
        <v>82</v>
      </c>
      <c r="AW260" s="14" t="s">
        <v>33</v>
      </c>
      <c r="AX260" s="14" t="s">
        <v>72</v>
      </c>
      <c r="AY260" s="245" t="s">
        <v>127</v>
      </c>
    </row>
    <row r="261" s="15" customFormat="1">
      <c r="A261" s="15"/>
      <c r="B261" s="246"/>
      <c r="C261" s="247"/>
      <c r="D261" s="226" t="s">
        <v>138</v>
      </c>
      <c r="E261" s="248" t="s">
        <v>19</v>
      </c>
      <c r="F261" s="249" t="s">
        <v>145</v>
      </c>
      <c r="G261" s="247"/>
      <c r="H261" s="250">
        <v>9</v>
      </c>
      <c r="I261" s="251"/>
      <c r="J261" s="247"/>
      <c r="K261" s="247"/>
      <c r="L261" s="252"/>
      <c r="M261" s="253"/>
      <c r="N261" s="254"/>
      <c r="O261" s="254"/>
      <c r="P261" s="254"/>
      <c r="Q261" s="254"/>
      <c r="R261" s="254"/>
      <c r="S261" s="254"/>
      <c r="T261" s="25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56" t="s">
        <v>138</v>
      </c>
      <c r="AU261" s="256" t="s">
        <v>82</v>
      </c>
      <c r="AV261" s="15" t="s">
        <v>134</v>
      </c>
      <c r="AW261" s="15" t="s">
        <v>33</v>
      </c>
      <c r="AX261" s="15" t="s">
        <v>80</v>
      </c>
      <c r="AY261" s="256" t="s">
        <v>127</v>
      </c>
    </row>
    <row r="262" s="2" customFormat="1" ht="16.5" customHeight="1">
      <c r="A262" s="39"/>
      <c r="B262" s="40"/>
      <c r="C262" s="257" t="s">
        <v>320</v>
      </c>
      <c r="D262" s="257" t="s">
        <v>198</v>
      </c>
      <c r="E262" s="258" t="s">
        <v>321</v>
      </c>
      <c r="F262" s="259" t="s">
        <v>322</v>
      </c>
      <c r="G262" s="260" t="s">
        <v>315</v>
      </c>
      <c r="H262" s="261">
        <v>9</v>
      </c>
      <c r="I262" s="262"/>
      <c r="J262" s="263">
        <f>ROUND(I262*H262,2)</f>
        <v>0</v>
      </c>
      <c r="K262" s="259" t="s">
        <v>308</v>
      </c>
      <c r="L262" s="264"/>
      <c r="M262" s="265" t="s">
        <v>19</v>
      </c>
      <c r="N262" s="266" t="s">
        <v>43</v>
      </c>
      <c r="O262" s="85"/>
      <c r="P262" s="215">
        <f>O262*H262</f>
        <v>0</v>
      </c>
      <c r="Q262" s="215">
        <v>0.00064999999999999997</v>
      </c>
      <c r="R262" s="215">
        <f>Q262*H262</f>
        <v>0.0058499999999999993</v>
      </c>
      <c r="S262" s="215">
        <v>0</v>
      </c>
      <c r="T262" s="216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7" t="s">
        <v>190</v>
      </c>
      <c r="AT262" s="217" t="s">
        <v>198</v>
      </c>
      <c r="AU262" s="217" t="s">
        <v>82</v>
      </c>
      <c r="AY262" s="18" t="s">
        <v>127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8" t="s">
        <v>80</v>
      </c>
      <c r="BK262" s="218">
        <f>ROUND(I262*H262,2)</f>
        <v>0</v>
      </c>
      <c r="BL262" s="18" t="s">
        <v>134</v>
      </c>
      <c r="BM262" s="217" t="s">
        <v>323</v>
      </c>
    </row>
    <row r="263" s="13" customFormat="1">
      <c r="A263" s="13"/>
      <c r="B263" s="224"/>
      <c r="C263" s="225"/>
      <c r="D263" s="226" t="s">
        <v>138</v>
      </c>
      <c r="E263" s="227" t="s">
        <v>19</v>
      </c>
      <c r="F263" s="228" t="s">
        <v>318</v>
      </c>
      <c r="G263" s="225"/>
      <c r="H263" s="227" t="s">
        <v>19</v>
      </c>
      <c r="I263" s="229"/>
      <c r="J263" s="225"/>
      <c r="K263" s="225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138</v>
      </c>
      <c r="AU263" s="234" t="s">
        <v>82</v>
      </c>
      <c r="AV263" s="13" t="s">
        <v>80</v>
      </c>
      <c r="AW263" s="13" t="s">
        <v>33</v>
      </c>
      <c r="AX263" s="13" t="s">
        <v>72</v>
      </c>
      <c r="AY263" s="234" t="s">
        <v>127</v>
      </c>
    </row>
    <row r="264" s="14" customFormat="1">
      <c r="A264" s="14"/>
      <c r="B264" s="235"/>
      <c r="C264" s="236"/>
      <c r="D264" s="226" t="s">
        <v>138</v>
      </c>
      <c r="E264" s="237" t="s">
        <v>19</v>
      </c>
      <c r="F264" s="238" t="s">
        <v>319</v>
      </c>
      <c r="G264" s="236"/>
      <c r="H264" s="239">
        <v>9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5" t="s">
        <v>138</v>
      </c>
      <c r="AU264" s="245" t="s">
        <v>82</v>
      </c>
      <c r="AV264" s="14" t="s">
        <v>82</v>
      </c>
      <c r="AW264" s="14" t="s">
        <v>33</v>
      </c>
      <c r="AX264" s="14" t="s">
        <v>72</v>
      </c>
      <c r="AY264" s="245" t="s">
        <v>127</v>
      </c>
    </row>
    <row r="265" s="15" customFormat="1">
      <c r="A265" s="15"/>
      <c r="B265" s="246"/>
      <c r="C265" s="247"/>
      <c r="D265" s="226" t="s">
        <v>138</v>
      </c>
      <c r="E265" s="248" t="s">
        <v>19</v>
      </c>
      <c r="F265" s="249" t="s">
        <v>145</v>
      </c>
      <c r="G265" s="247"/>
      <c r="H265" s="250">
        <v>9</v>
      </c>
      <c r="I265" s="251"/>
      <c r="J265" s="247"/>
      <c r="K265" s="247"/>
      <c r="L265" s="252"/>
      <c r="M265" s="253"/>
      <c r="N265" s="254"/>
      <c r="O265" s="254"/>
      <c r="P265" s="254"/>
      <c r="Q265" s="254"/>
      <c r="R265" s="254"/>
      <c r="S265" s="254"/>
      <c r="T265" s="25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56" t="s">
        <v>138</v>
      </c>
      <c r="AU265" s="256" t="s">
        <v>82</v>
      </c>
      <c r="AV265" s="15" t="s">
        <v>134</v>
      </c>
      <c r="AW265" s="15" t="s">
        <v>33</v>
      </c>
      <c r="AX265" s="15" t="s">
        <v>80</v>
      </c>
      <c r="AY265" s="256" t="s">
        <v>127</v>
      </c>
    </row>
    <row r="266" s="2" customFormat="1" ht="16.5" customHeight="1">
      <c r="A266" s="39"/>
      <c r="B266" s="40"/>
      <c r="C266" s="206" t="s">
        <v>144</v>
      </c>
      <c r="D266" s="206" t="s">
        <v>129</v>
      </c>
      <c r="E266" s="207" t="s">
        <v>324</v>
      </c>
      <c r="F266" s="208" t="s">
        <v>325</v>
      </c>
      <c r="G266" s="209" t="s">
        <v>315</v>
      </c>
      <c r="H266" s="210">
        <v>3</v>
      </c>
      <c r="I266" s="211"/>
      <c r="J266" s="212">
        <f>ROUND(I266*H266,2)</f>
        <v>0</v>
      </c>
      <c r="K266" s="208" t="s">
        <v>308</v>
      </c>
      <c r="L266" s="45"/>
      <c r="M266" s="213" t="s">
        <v>19</v>
      </c>
      <c r="N266" s="214" t="s">
        <v>43</v>
      </c>
      <c r="O266" s="85"/>
      <c r="P266" s="215">
        <f>O266*H266</f>
        <v>0</v>
      </c>
      <c r="Q266" s="215">
        <v>0.12422</v>
      </c>
      <c r="R266" s="215">
        <f>Q266*H266</f>
        <v>0.37265999999999999</v>
      </c>
      <c r="S266" s="215">
        <v>0</v>
      </c>
      <c r="T266" s="216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7" t="s">
        <v>134</v>
      </c>
      <c r="AT266" s="217" t="s">
        <v>129</v>
      </c>
      <c r="AU266" s="217" t="s">
        <v>82</v>
      </c>
      <c r="AY266" s="18" t="s">
        <v>127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8" t="s">
        <v>80</v>
      </c>
      <c r="BK266" s="218">
        <f>ROUND(I266*H266,2)</f>
        <v>0</v>
      </c>
      <c r="BL266" s="18" t="s">
        <v>134</v>
      </c>
      <c r="BM266" s="217" t="s">
        <v>326</v>
      </c>
    </row>
    <row r="267" s="2" customFormat="1">
      <c r="A267" s="39"/>
      <c r="B267" s="40"/>
      <c r="C267" s="41"/>
      <c r="D267" s="219" t="s">
        <v>136</v>
      </c>
      <c r="E267" s="41"/>
      <c r="F267" s="220" t="s">
        <v>327</v>
      </c>
      <c r="G267" s="41"/>
      <c r="H267" s="41"/>
      <c r="I267" s="221"/>
      <c r="J267" s="41"/>
      <c r="K267" s="41"/>
      <c r="L267" s="45"/>
      <c r="M267" s="222"/>
      <c r="N267" s="223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136</v>
      </c>
      <c r="AU267" s="18" t="s">
        <v>82</v>
      </c>
    </row>
    <row r="268" s="2" customFormat="1" ht="16.5" customHeight="1">
      <c r="A268" s="39"/>
      <c r="B268" s="40"/>
      <c r="C268" s="257" t="s">
        <v>328</v>
      </c>
      <c r="D268" s="257" t="s">
        <v>198</v>
      </c>
      <c r="E268" s="258" t="s">
        <v>329</v>
      </c>
      <c r="F268" s="259" t="s">
        <v>330</v>
      </c>
      <c r="G268" s="260" t="s">
        <v>315</v>
      </c>
      <c r="H268" s="261">
        <v>3</v>
      </c>
      <c r="I268" s="262"/>
      <c r="J268" s="263">
        <f>ROUND(I268*H268,2)</f>
        <v>0</v>
      </c>
      <c r="K268" s="259" t="s">
        <v>308</v>
      </c>
      <c r="L268" s="264"/>
      <c r="M268" s="265" t="s">
        <v>19</v>
      </c>
      <c r="N268" s="266" t="s">
        <v>43</v>
      </c>
      <c r="O268" s="85"/>
      <c r="P268" s="215">
        <f>O268*H268</f>
        <v>0</v>
      </c>
      <c r="Q268" s="215">
        <v>0.067000000000000004</v>
      </c>
      <c r="R268" s="215">
        <f>Q268*H268</f>
        <v>0.20100000000000001</v>
      </c>
      <c r="S268" s="215">
        <v>0</v>
      </c>
      <c r="T268" s="216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7" t="s">
        <v>190</v>
      </c>
      <c r="AT268" s="217" t="s">
        <v>198</v>
      </c>
      <c r="AU268" s="217" t="s">
        <v>82</v>
      </c>
      <c r="AY268" s="18" t="s">
        <v>127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8" t="s">
        <v>80</v>
      </c>
      <c r="BK268" s="218">
        <f>ROUND(I268*H268,2)</f>
        <v>0</v>
      </c>
      <c r="BL268" s="18" t="s">
        <v>134</v>
      </c>
      <c r="BM268" s="217" t="s">
        <v>331</v>
      </c>
    </row>
    <row r="269" s="2" customFormat="1" ht="16.5" customHeight="1">
      <c r="A269" s="39"/>
      <c r="B269" s="40"/>
      <c r="C269" s="206" t="s">
        <v>332</v>
      </c>
      <c r="D269" s="206" t="s">
        <v>129</v>
      </c>
      <c r="E269" s="207" t="s">
        <v>333</v>
      </c>
      <c r="F269" s="208" t="s">
        <v>334</v>
      </c>
      <c r="G269" s="209" t="s">
        <v>315</v>
      </c>
      <c r="H269" s="210">
        <v>3</v>
      </c>
      <c r="I269" s="211"/>
      <c r="J269" s="212">
        <f>ROUND(I269*H269,2)</f>
        <v>0</v>
      </c>
      <c r="K269" s="208" t="s">
        <v>335</v>
      </c>
      <c r="L269" s="45"/>
      <c r="M269" s="213" t="s">
        <v>19</v>
      </c>
      <c r="N269" s="214" t="s">
        <v>43</v>
      </c>
      <c r="O269" s="85"/>
      <c r="P269" s="215">
        <f>O269*H269</f>
        <v>0</v>
      </c>
      <c r="Q269" s="215">
        <v>0.02972</v>
      </c>
      <c r="R269" s="215">
        <f>Q269*H269</f>
        <v>0.089160000000000003</v>
      </c>
      <c r="S269" s="215">
        <v>0</v>
      </c>
      <c r="T269" s="216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7" t="s">
        <v>134</v>
      </c>
      <c r="AT269" s="217" t="s">
        <v>129</v>
      </c>
      <c r="AU269" s="217" t="s">
        <v>82</v>
      </c>
      <c r="AY269" s="18" t="s">
        <v>127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8" t="s">
        <v>80</v>
      </c>
      <c r="BK269" s="218">
        <f>ROUND(I269*H269,2)</f>
        <v>0</v>
      </c>
      <c r="BL269" s="18" t="s">
        <v>134</v>
      </c>
      <c r="BM269" s="217" t="s">
        <v>336</v>
      </c>
    </row>
    <row r="270" s="2" customFormat="1">
      <c r="A270" s="39"/>
      <c r="B270" s="40"/>
      <c r="C270" s="41"/>
      <c r="D270" s="219" t="s">
        <v>136</v>
      </c>
      <c r="E270" s="41"/>
      <c r="F270" s="220" t="s">
        <v>337</v>
      </c>
      <c r="G270" s="41"/>
      <c r="H270" s="41"/>
      <c r="I270" s="221"/>
      <c r="J270" s="41"/>
      <c r="K270" s="41"/>
      <c r="L270" s="45"/>
      <c r="M270" s="222"/>
      <c r="N270" s="223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136</v>
      </c>
      <c r="AU270" s="18" t="s">
        <v>82</v>
      </c>
    </row>
    <row r="271" s="2" customFormat="1" ht="16.5" customHeight="1">
      <c r="A271" s="39"/>
      <c r="B271" s="40"/>
      <c r="C271" s="257" t="s">
        <v>338</v>
      </c>
      <c r="D271" s="257" t="s">
        <v>198</v>
      </c>
      <c r="E271" s="258" t="s">
        <v>339</v>
      </c>
      <c r="F271" s="259" t="s">
        <v>340</v>
      </c>
      <c r="G271" s="260" t="s">
        <v>315</v>
      </c>
      <c r="H271" s="261">
        <v>3</v>
      </c>
      <c r="I271" s="262"/>
      <c r="J271" s="263">
        <f>ROUND(I271*H271,2)</f>
        <v>0</v>
      </c>
      <c r="K271" s="259" t="s">
        <v>133</v>
      </c>
      <c r="L271" s="264"/>
      <c r="M271" s="265" t="s">
        <v>19</v>
      </c>
      <c r="N271" s="266" t="s">
        <v>43</v>
      </c>
      <c r="O271" s="85"/>
      <c r="P271" s="215">
        <f>O271*H271</f>
        <v>0</v>
      </c>
      <c r="Q271" s="215">
        <v>0.058000000000000003</v>
      </c>
      <c r="R271" s="215">
        <f>Q271*H271</f>
        <v>0.17400000000000002</v>
      </c>
      <c r="S271" s="215">
        <v>0</v>
      </c>
      <c r="T271" s="216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7" t="s">
        <v>190</v>
      </c>
      <c r="AT271" s="217" t="s">
        <v>198</v>
      </c>
      <c r="AU271" s="217" t="s">
        <v>82</v>
      </c>
      <c r="AY271" s="18" t="s">
        <v>127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8" t="s">
        <v>80</v>
      </c>
      <c r="BK271" s="218">
        <f>ROUND(I271*H271,2)</f>
        <v>0</v>
      </c>
      <c r="BL271" s="18" t="s">
        <v>134</v>
      </c>
      <c r="BM271" s="217" t="s">
        <v>341</v>
      </c>
    </row>
    <row r="272" s="2" customFormat="1" ht="16.5" customHeight="1">
      <c r="A272" s="39"/>
      <c r="B272" s="40"/>
      <c r="C272" s="206" t="s">
        <v>342</v>
      </c>
      <c r="D272" s="206" t="s">
        <v>129</v>
      </c>
      <c r="E272" s="207" t="s">
        <v>343</v>
      </c>
      <c r="F272" s="208" t="s">
        <v>344</v>
      </c>
      <c r="G272" s="209" t="s">
        <v>315</v>
      </c>
      <c r="H272" s="210">
        <v>3</v>
      </c>
      <c r="I272" s="211"/>
      <c r="J272" s="212">
        <f>ROUND(I272*H272,2)</f>
        <v>0</v>
      </c>
      <c r="K272" s="208" t="s">
        <v>335</v>
      </c>
      <c r="L272" s="45"/>
      <c r="M272" s="213" t="s">
        <v>19</v>
      </c>
      <c r="N272" s="214" t="s">
        <v>43</v>
      </c>
      <c r="O272" s="85"/>
      <c r="P272" s="215">
        <f>O272*H272</f>
        <v>0</v>
      </c>
      <c r="Q272" s="215">
        <v>0.02972</v>
      </c>
      <c r="R272" s="215">
        <f>Q272*H272</f>
        <v>0.089160000000000003</v>
      </c>
      <c r="S272" s="215">
        <v>0</v>
      </c>
      <c r="T272" s="216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17" t="s">
        <v>134</v>
      </c>
      <c r="AT272" s="217" t="s">
        <v>129</v>
      </c>
      <c r="AU272" s="217" t="s">
        <v>82</v>
      </c>
      <c r="AY272" s="18" t="s">
        <v>127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8" t="s">
        <v>80</v>
      </c>
      <c r="BK272" s="218">
        <f>ROUND(I272*H272,2)</f>
        <v>0</v>
      </c>
      <c r="BL272" s="18" t="s">
        <v>134</v>
      </c>
      <c r="BM272" s="217" t="s">
        <v>345</v>
      </c>
    </row>
    <row r="273" s="2" customFormat="1">
      <c r="A273" s="39"/>
      <c r="B273" s="40"/>
      <c r="C273" s="41"/>
      <c r="D273" s="219" t="s">
        <v>136</v>
      </c>
      <c r="E273" s="41"/>
      <c r="F273" s="220" t="s">
        <v>346</v>
      </c>
      <c r="G273" s="41"/>
      <c r="H273" s="41"/>
      <c r="I273" s="221"/>
      <c r="J273" s="41"/>
      <c r="K273" s="41"/>
      <c r="L273" s="45"/>
      <c r="M273" s="222"/>
      <c r="N273" s="223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136</v>
      </c>
      <c r="AU273" s="18" t="s">
        <v>82</v>
      </c>
    </row>
    <row r="274" s="2" customFormat="1" ht="21.75" customHeight="1">
      <c r="A274" s="39"/>
      <c r="B274" s="40"/>
      <c r="C274" s="257" t="s">
        <v>347</v>
      </c>
      <c r="D274" s="257" t="s">
        <v>198</v>
      </c>
      <c r="E274" s="258" t="s">
        <v>348</v>
      </c>
      <c r="F274" s="259" t="s">
        <v>349</v>
      </c>
      <c r="G274" s="260" t="s">
        <v>315</v>
      </c>
      <c r="H274" s="261">
        <v>3</v>
      </c>
      <c r="I274" s="262"/>
      <c r="J274" s="263">
        <f>ROUND(I274*H274,2)</f>
        <v>0</v>
      </c>
      <c r="K274" s="259" t="s">
        <v>335</v>
      </c>
      <c r="L274" s="264"/>
      <c r="M274" s="265" t="s">
        <v>19</v>
      </c>
      <c r="N274" s="266" t="s">
        <v>43</v>
      </c>
      <c r="O274" s="85"/>
      <c r="P274" s="215">
        <f>O274*H274</f>
        <v>0</v>
      </c>
      <c r="Q274" s="215">
        <v>0.29799999999999999</v>
      </c>
      <c r="R274" s="215">
        <f>Q274*H274</f>
        <v>0.89399999999999991</v>
      </c>
      <c r="S274" s="215">
        <v>0</v>
      </c>
      <c r="T274" s="216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7" t="s">
        <v>190</v>
      </c>
      <c r="AT274" s="217" t="s">
        <v>198</v>
      </c>
      <c r="AU274" s="217" t="s">
        <v>82</v>
      </c>
      <c r="AY274" s="18" t="s">
        <v>127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8" t="s">
        <v>80</v>
      </c>
      <c r="BK274" s="218">
        <f>ROUND(I274*H274,2)</f>
        <v>0</v>
      </c>
      <c r="BL274" s="18" t="s">
        <v>134</v>
      </c>
      <c r="BM274" s="217" t="s">
        <v>350</v>
      </c>
    </row>
    <row r="275" s="2" customFormat="1" ht="16.5" customHeight="1">
      <c r="A275" s="39"/>
      <c r="B275" s="40"/>
      <c r="C275" s="206" t="s">
        <v>351</v>
      </c>
      <c r="D275" s="206" t="s">
        <v>129</v>
      </c>
      <c r="E275" s="207" t="s">
        <v>352</v>
      </c>
      <c r="F275" s="208" t="s">
        <v>353</v>
      </c>
      <c r="G275" s="209" t="s">
        <v>315</v>
      </c>
      <c r="H275" s="210">
        <v>3</v>
      </c>
      <c r="I275" s="211"/>
      <c r="J275" s="212">
        <f>ROUND(I275*H275,2)</f>
        <v>0</v>
      </c>
      <c r="K275" s="208" t="s">
        <v>335</v>
      </c>
      <c r="L275" s="45"/>
      <c r="M275" s="213" t="s">
        <v>19</v>
      </c>
      <c r="N275" s="214" t="s">
        <v>43</v>
      </c>
      <c r="O275" s="85"/>
      <c r="P275" s="215">
        <f>O275*H275</f>
        <v>0</v>
      </c>
      <c r="Q275" s="215">
        <v>0.030759999999999999</v>
      </c>
      <c r="R275" s="215">
        <f>Q275*H275</f>
        <v>0.092280000000000001</v>
      </c>
      <c r="S275" s="215">
        <v>0</v>
      </c>
      <c r="T275" s="216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17" t="s">
        <v>134</v>
      </c>
      <c r="AT275" s="217" t="s">
        <v>129</v>
      </c>
      <c r="AU275" s="217" t="s">
        <v>82</v>
      </c>
      <c r="AY275" s="18" t="s">
        <v>127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8" t="s">
        <v>80</v>
      </c>
      <c r="BK275" s="218">
        <f>ROUND(I275*H275,2)</f>
        <v>0</v>
      </c>
      <c r="BL275" s="18" t="s">
        <v>134</v>
      </c>
      <c r="BM275" s="217" t="s">
        <v>354</v>
      </c>
    </row>
    <row r="276" s="2" customFormat="1">
      <c r="A276" s="39"/>
      <c r="B276" s="40"/>
      <c r="C276" s="41"/>
      <c r="D276" s="219" t="s">
        <v>136</v>
      </c>
      <c r="E276" s="41"/>
      <c r="F276" s="220" t="s">
        <v>355</v>
      </c>
      <c r="G276" s="41"/>
      <c r="H276" s="41"/>
      <c r="I276" s="221"/>
      <c r="J276" s="41"/>
      <c r="K276" s="41"/>
      <c r="L276" s="45"/>
      <c r="M276" s="222"/>
      <c r="N276" s="223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136</v>
      </c>
      <c r="AU276" s="18" t="s">
        <v>82</v>
      </c>
    </row>
    <row r="277" s="2" customFormat="1" ht="16.5" customHeight="1">
      <c r="A277" s="39"/>
      <c r="B277" s="40"/>
      <c r="C277" s="257" t="s">
        <v>356</v>
      </c>
      <c r="D277" s="257" t="s">
        <v>198</v>
      </c>
      <c r="E277" s="258" t="s">
        <v>357</v>
      </c>
      <c r="F277" s="259" t="s">
        <v>358</v>
      </c>
      <c r="G277" s="260" t="s">
        <v>315</v>
      </c>
      <c r="H277" s="261">
        <v>3</v>
      </c>
      <c r="I277" s="262"/>
      <c r="J277" s="263">
        <f>ROUND(I277*H277,2)</f>
        <v>0</v>
      </c>
      <c r="K277" s="259" t="s">
        <v>335</v>
      </c>
      <c r="L277" s="264"/>
      <c r="M277" s="265" t="s">
        <v>19</v>
      </c>
      <c r="N277" s="266" t="s">
        <v>43</v>
      </c>
      <c r="O277" s="85"/>
      <c r="P277" s="215">
        <f>O277*H277</f>
        <v>0</v>
      </c>
      <c r="Q277" s="215">
        <v>0.155</v>
      </c>
      <c r="R277" s="215">
        <f>Q277*H277</f>
        <v>0.46499999999999997</v>
      </c>
      <c r="S277" s="215">
        <v>0</v>
      </c>
      <c r="T277" s="216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17" t="s">
        <v>190</v>
      </c>
      <c r="AT277" s="217" t="s">
        <v>198</v>
      </c>
      <c r="AU277" s="217" t="s">
        <v>82</v>
      </c>
      <c r="AY277" s="18" t="s">
        <v>127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8" t="s">
        <v>80</v>
      </c>
      <c r="BK277" s="218">
        <f>ROUND(I277*H277,2)</f>
        <v>0</v>
      </c>
      <c r="BL277" s="18" t="s">
        <v>134</v>
      </c>
      <c r="BM277" s="217" t="s">
        <v>359</v>
      </c>
    </row>
    <row r="278" s="2" customFormat="1" ht="16.5" customHeight="1">
      <c r="A278" s="39"/>
      <c r="B278" s="40"/>
      <c r="C278" s="206" t="s">
        <v>360</v>
      </c>
      <c r="D278" s="206" t="s">
        <v>129</v>
      </c>
      <c r="E278" s="207" t="s">
        <v>361</v>
      </c>
      <c r="F278" s="208" t="s">
        <v>362</v>
      </c>
      <c r="G278" s="209" t="s">
        <v>315</v>
      </c>
      <c r="H278" s="210">
        <v>3</v>
      </c>
      <c r="I278" s="211"/>
      <c r="J278" s="212">
        <f>ROUND(I278*H278,2)</f>
        <v>0</v>
      </c>
      <c r="K278" s="208" t="s">
        <v>335</v>
      </c>
      <c r="L278" s="45"/>
      <c r="M278" s="213" t="s">
        <v>19</v>
      </c>
      <c r="N278" s="214" t="s">
        <v>43</v>
      </c>
      <c r="O278" s="85"/>
      <c r="P278" s="215">
        <f>O278*H278</f>
        <v>0</v>
      </c>
      <c r="Q278" s="215">
        <v>0.21734000000000001</v>
      </c>
      <c r="R278" s="215">
        <f>Q278*H278</f>
        <v>0.65202000000000004</v>
      </c>
      <c r="S278" s="215">
        <v>0</v>
      </c>
      <c r="T278" s="216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17" t="s">
        <v>134</v>
      </c>
      <c r="AT278" s="217" t="s">
        <v>129</v>
      </c>
      <c r="AU278" s="217" t="s">
        <v>82</v>
      </c>
      <c r="AY278" s="18" t="s">
        <v>127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8" t="s">
        <v>80</v>
      </c>
      <c r="BK278" s="218">
        <f>ROUND(I278*H278,2)</f>
        <v>0</v>
      </c>
      <c r="BL278" s="18" t="s">
        <v>134</v>
      </c>
      <c r="BM278" s="217" t="s">
        <v>363</v>
      </c>
    </row>
    <row r="279" s="2" customFormat="1">
      <c r="A279" s="39"/>
      <c r="B279" s="40"/>
      <c r="C279" s="41"/>
      <c r="D279" s="219" t="s">
        <v>136</v>
      </c>
      <c r="E279" s="41"/>
      <c r="F279" s="220" t="s">
        <v>364</v>
      </c>
      <c r="G279" s="41"/>
      <c r="H279" s="41"/>
      <c r="I279" s="221"/>
      <c r="J279" s="41"/>
      <c r="K279" s="41"/>
      <c r="L279" s="45"/>
      <c r="M279" s="222"/>
      <c r="N279" s="223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136</v>
      </c>
      <c r="AU279" s="18" t="s">
        <v>82</v>
      </c>
    </row>
    <row r="280" s="2" customFormat="1" ht="16.5" customHeight="1">
      <c r="A280" s="39"/>
      <c r="B280" s="40"/>
      <c r="C280" s="257" t="s">
        <v>365</v>
      </c>
      <c r="D280" s="257" t="s">
        <v>198</v>
      </c>
      <c r="E280" s="258" t="s">
        <v>366</v>
      </c>
      <c r="F280" s="259" t="s">
        <v>367</v>
      </c>
      <c r="G280" s="260" t="s">
        <v>315</v>
      </c>
      <c r="H280" s="261">
        <v>1</v>
      </c>
      <c r="I280" s="262"/>
      <c r="J280" s="263">
        <f>ROUND(I280*H280,2)</f>
        <v>0</v>
      </c>
      <c r="K280" s="259" t="s">
        <v>19</v>
      </c>
      <c r="L280" s="264"/>
      <c r="M280" s="265" t="s">
        <v>19</v>
      </c>
      <c r="N280" s="266" t="s">
        <v>43</v>
      </c>
      <c r="O280" s="85"/>
      <c r="P280" s="215">
        <f>O280*H280</f>
        <v>0</v>
      </c>
      <c r="Q280" s="215">
        <v>0.039</v>
      </c>
      <c r="R280" s="215">
        <f>Q280*H280</f>
        <v>0.039</v>
      </c>
      <c r="S280" s="215">
        <v>0</v>
      </c>
      <c r="T280" s="216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17" t="s">
        <v>190</v>
      </c>
      <c r="AT280" s="217" t="s">
        <v>198</v>
      </c>
      <c r="AU280" s="217" t="s">
        <v>82</v>
      </c>
      <c r="AY280" s="18" t="s">
        <v>127</v>
      </c>
      <c r="BE280" s="218">
        <f>IF(N280="základní",J280,0)</f>
        <v>0</v>
      </c>
      <c r="BF280" s="218">
        <f>IF(N280="snížená",J280,0)</f>
        <v>0</v>
      </c>
      <c r="BG280" s="218">
        <f>IF(N280="zákl. přenesená",J280,0)</f>
        <v>0</v>
      </c>
      <c r="BH280" s="218">
        <f>IF(N280="sníž. přenesená",J280,0)</f>
        <v>0</v>
      </c>
      <c r="BI280" s="218">
        <f>IF(N280="nulová",J280,0)</f>
        <v>0</v>
      </c>
      <c r="BJ280" s="18" t="s">
        <v>80</v>
      </c>
      <c r="BK280" s="218">
        <f>ROUND(I280*H280,2)</f>
        <v>0</v>
      </c>
      <c r="BL280" s="18" t="s">
        <v>134</v>
      </c>
      <c r="BM280" s="217" t="s">
        <v>368</v>
      </c>
    </row>
    <row r="281" s="2" customFormat="1" ht="16.5" customHeight="1">
      <c r="A281" s="39"/>
      <c r="B281" s="40"/>
      <c r="C281" s="257" t="s">
        <v>369</v>
      </c>
      <c r="D281" s="257" t="s">
        <v>198</v>
      </c>
      <c r="E281" s="258" t="s">
        <v>370</v>
      </c>
      <c r="F281" s="259" t="s">
        <v>371</v>
      </c>
      <c r="G281" s="260" t="s">
        <v>315</v>
      </c>
      <c r="H281" s="261">
        <v>2</v>
      </c>
      <c r="I281" s="262"/>
      <c r="J281" s="263">
        <f>ROUND(I281*H281,2)</f>
        <v>0</v>
      </c>
      <c r="K281" s="259" t="s">
        <v>133</v>
      </c>
      <c r="L281" s="264"/>
      <c r="M281" s="265" t="s">
        <v>19</v>
      </c>
      <c r="N281" s="266" t="s">
        <v>43</v>
      </c>
      <c r="O281" s="85"/>
      <c r="P281" s="215">
        <f>O281*H281</f>
        <v>0</v>
      </c>
      <c r="Q281" s="215">
        <v>0.039</v>
      </c>
      <c r="R281" s="215">
        <f>Q281*H281</f>
        <v>0.078</v>
      </c>
      <c r="S281" s="215">
        <v>0</v>
      </c>
      <c r="T281" s="216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7" t="s">
        <v>190</v>
      </c>
      <c r="AT281" s="217" t="s">
        <v>198</v>
      </c>
      <c r="AU281" s="217" t="s">
        <v>82</v>
      </c>
      <c r="AY281" s="18" t="s">
        <v>127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8" t="s">
        <v>80</v>
      </c>
      <c r="BK281" s="218">
        <f>ROUND(I281*H281,2)</f>
        <v>0</v>
      </c>
      <c r="BL281" s="18" t="s">
        <v>134</v>
      </c>
      <c r="BM281" s="217" t="s">
        <v>372</v>
      </c>
    </row>
    <row r="282" s="2" customFormat="1" ht="16.5" customHeight="1">
      <c r="A282" s="39"/>
      <c r="B282" s="40"/>
      <c r="C282" s="257" t="s">
        <v>373</v>
      </c>
      <c r="D282" s="257" t="s">
        <v>198</v>
      </c>
      <c r="E282" s="258" t="s">
        <v>374</v>
      </c>
      <c r="F282" s="259" t="s">
        <v>375</v>
      </c>
      <c r="G282" s="260" t="s">
        <v>315</v>
      </c>
      <c r="H282" s="261">
        <v>2</v>
      </c>
      <c r="I282" s="262"/>
      <c r="J282" s="263">
        <f>ROUND(I282*H282,2)</f>
        <v>0</v>
      </c>
      <c r="K282" s="259" t="s">
        <v>133</v>
      </c>
      <c r="L282" s="264"/>
      <c r="M282" s="265" t="s">
        <v>19</v>
      </c>
      <c r="N282" s="266" t="s">
        <v>43</v>
      </c>
      <c r="O282" s="85"/>
      <c r="P282" s="215">
        <f>O282*H282</f>
        <v>0</v>
      </c>
      <c r="Q282" s="215">
        <v>0.027</v>
      </c>
      <c r="R282" s="215">
        <f>Q282*H282</f>
        <v>0.053999999999999999</v>
      </c>
      <c r="S282" s="215">
        <v>0</v>
      </c>
      <c r="T282" s="216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7" t="s">
        <v>190</v>
      </c>
      <c r="AT282" s="217" t="s">
        <v>198</v>
      </c>
      <c r="AU282" s="217" t="s">
        <v>82</v>
      </c>
      <c r="AY282" s="18" t="s">
        <v>127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8" t="s">
        <v>80</v>
      </c>
      <c r="BK282" s="218">
        <f>ROUND(I282*H282,2)</f>
        <v>0</v>
      </c>
      <c r="BL282" s="18" t="s">
        <v>134</v>
      </c>
      <c r="BM282" s="217" t="s">
        <v>376</v>
      </c>
    </row>
    <row r="283" s="2" customFormat="1" ht="16.5" customHeight="1">
      <c r="A283" s="39"/>
      <c r="B283" s="40"/>
      <c r="C283" s="257" t="s">
        <v>377</v>
      </c>
      <c r="D283" s="257" t="s">
        <v>198</v>
      </c>
      <c r="E283" s="258" t="s">
        <v>378</v>
      </c>
      <c r="F283" s="259" t="s">
        <v>379</v>
      </c>
      <c r="G283" s="260" t="s">
        <v>315</v>
      </c>
      <c r="H283" s="261">
        <v>3</v>
      </c>
      <c r="I283" s="262"/>
      <c r="J283" s="263">
        <f>ROUND(I283*H283,2)</f>
        <v>0</v>
      </c>
      <c r="K283" s="259" t="s">
        <v>133</v>
      </c>
      <c r="L283" s="264"/>
      <c r="M283" s="265" t="s">
        <v>19</v>
      </c>
      <c r="N283" s="266" t="s">
        <v>43</v>
      </c>
      <c r="O283" s="85"/>
      <c r="P283" s="215">
        <f>O283*H283</f>
        <v>0</v>
      </c>
      <c r="Q283" s="215">
        <v>0.0060000000000000001</v>
      </c>
      <c r="R283" s="215">
        <f>Q283*H283</f>
        <v>0.018000000000000002</v>
      </c>
      <c r="S283" s="215">
        <v>0</v>
      </c>
      <c r="T283" s="216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7" t="s">
        <v>190</v>
      </c>
      <c r="AT283" s="217" t="s">
        <v>198</v>
      </c>
      <c r="AU283" s="217" t="s">
        <v>82</v>
      </c>
      <c r="AY283" s="18" t="s">
        <v>127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8" t="s">
        <v>80</v>
      </c>
      <c r="BK283" s="218">
        <f>ROUND(I283*H283,2)</f>
        <v>0</v>
      </c>
      <c r="BL283" s="18" t="s">
        <v>134</v>
      </c>
      <c r="BM283" s="217" t="s">
        <v>380</v>
      </c>
    </row>
    <row r="284" s="2" customFormat="1" ht="16.5" customHeight="1">
      <c r="A284" s="39"/>
      <c r="B284" s="40"/>
      <c r="C284" s="206" t="s">
        <v>381</v>
      </c>
      <c r="D284" s="206" t="s">
        <v>129</v>
      </c>
      <c r="E284" s="207" t="s">
        <v>382</v>
      </c>
      <c r="F284" s="208" t="s">
        <v>383</v>
      </c>
      <c r="G284" s="209" t="s">
        <v>315</v>
      </c>
      <c r="H284" s="210">
        <v>3</v>
      </c>
      <c r="I284" s="211"/>
      <c r="J284" s="212">
        <f>ROUND(I284*H284,2)</f>
        <v>0</v>
      </c>
      <c r="K284" s="208" t="s">
        <v>335</v>
      </c>
      <c r="L284" s="45"/>
      <c r="M284" s="213" t="s">
        <v>19</v>
      </c>
      <c r="N284" s="214" t="s">
        <v>43</v>
      </c>
      <c r="O284" s="85"/>
      <c r="P284" s="215">
        <f>O284*H284</f>
        <v>0</v>
      </c>
      <c r="Q284" s="215">
        <v>0.42368</v>
      </c>
      <c r="R284" s="215">
        <f>Q284*H284</f>
        <v>1.27104</v>
      </c>
      <c r="S284" s="215">
        <v>0</v>
      </c>
      <c r="T284" s="216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17" t="s">
        <v>134</v>
      </c>
      <c r="AT284" s="217" t="s">
        <v>129</v>
      </c>
      <c r="AU284" s="217" t="s">
        <v>82</v>
      </c>
      <c r="AY284" s="18" t="s">
        <v>127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8" t="s">
        <v>80</v>
      </c>
      <c r="BK284" s="218">
        <f>ROUND(I284*H284,2)</f>
        <v>0</v>
      </c>
      <c r="BL284" s="18" t="s">
        <v>134</v>
      </c>
      <c r="BM284" s="217" t="s">
        <v>384</v>
      </c>
    </row>
    <row r="285" s="2" customFormat="1">
      <c r="A285" s="39"/>
      <c r="B285" s="40"/>
      <c r="C285" s="41"/>
      <c r="D285" s="219" t="s">
        <v>136</v>
      </c>
      <c r="E285" s="41"/>
      <c r="F285" s="220" t="s">
        <v>385</v>
      </c>
      <c r="G285" s="41"/>
      <c r="H285" s="41"/>
      <c r="I285" s="221"/>
      <c r="J285" s="41"/>
      <c r="K285" s="41"/>
      <c r="L285" s="45"/>
      <c r="M285" s="222"/>
      <c r="N285" s="223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136</v>
      </c>
      <c r="AU285" s="18" t="s">
        <v>82</v>
      </c>
    </row>
    <row r="286" s="2" customFormat="1" ht="16.5" customHeight="1">
      <c r="A286" s="39"/>
      <c r="B286" s="40"/>
      <c r="C286" s="206" t="s">
        <v>386</v>
      </c>
      <c r="D286" s="206" t="s">
        <v>129</v>
      </c>
      <c r="E286" s="207" t="s">
        <v>387</v>
      </c>
      <c r="F286" s="208" t="s">
        <v>388</v>
      </c>
      <c r="G286" s="209" t="s">
        <v>315</v>
      </c>
      <c r="H286" s="210">
        <v>8</v>
      </c>
      <c r="I286" s="211"/>
      <c r="J286" s="212">
        <f>ROUND(I286*H286,2)</f>
        <v>0</v>
      </c>
      <c r="K286" s="208" t="s">
        <v>335</v>
      </c>
      <c r="L286" s="45"/>
      <c r="M286" s="213" t="s">
        <v>19</v>
      </c>
      <c r="N286" s="214" t="s">
        <v>43</v>
      </c>
      <c r="O286" s="85"/>
      <c r="P286" s="215">
        <f>O286*H286</f>
        <v>0</v>
      </c>
      <c r="Q286" s="215">
        <v>0.42080000000000001</v>
      </c>
      <c r="R286" s="215">
        <f>Q286*H286</f>
        <v>3.3664000000000001</v>
      </c>
      <c r="S286" s="215">
        <v>0</v>
      </c>
      <c r="T286" s="216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17" t="s">
        <v>134</v>
      </c>
      <c r="AT286" s="217" t="s">
        <v>129</v>
      </c>
      <c r="AU286" s="217" t="s">
        <v>82</v>
      </c>
      <c r="AY286" s="18" t="s">
        <v>127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8" t="s">
        <v>80</v>
      </c>
      <c r="BK286" s="218">
        <f>ROUND(I286*H286,2)</f>
        <v>0</v>
      </c>
      <c r="BL286" s="18" t="s">
        <v>134</v>
      </c>
      <c r="BM286" s="217" t="s">
        <v>389</v>
      </c>
    </row>
    <row r="287" s="2" customFormat="1">
      <c r="A287" s="39"/>
      <c r="B287" s="40"/>
      <c r="C287" s="41"/>
      <c r="D287" s="219" t="s">
        <v>136</v>
      </c>
      <c r="E287" s="41"/>
      <c r="F287" s="220" t="s">
        <v>390</v>
      </c>
      <c r="G287" s="41"/>
      <c r="H287" s="41"/>
      <c r="I287" s="221"/>
      <c r="J287" s="41"/>
      <c r="K287" s="41"/>
      <c r="L287" s="45"/>
      <c r="M287" s="222"/>
      <c r="N287" s="223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136</v>
      </c>
      <c r="AU287" s="18" t="s">
        <v>82</v>
      </c>
    </row>
    <row r="288" s="2" customFormat="1" ht="24.15" customHeight="1">
      <c r="A288" s="39"/>
      <c r="B288" s="40"/>
      <c r="C288" s="206" t="s">
        <v>391</v>
      </c>
      <c r="D288" s="206" t="s">
        <v>129</v>
      </c>
      <c r="E288" s="207" t="s">
        <v>392</v>
      </c>
      <c r="F288" s="208" t="s">
        <v>393</v>
      </c>
      <c r="G288" s="209" t="s">
        <v>315</v>
      </c>
      <c r="H288" s="210">
        <v>7</v>
      </c>
      <c r="I288" s="211"/>
      <c r="J288" s="212">
        <f>ROUND(I288*H288,2)</f>
        <v>0</v>
      </c>
      <c r="K288" s="208" t="s">
        <v>335</v>
      </c>
      <c r="L288" s="45"/>
      <c r="M288" s="213" t="s">
        <v>19</v>
      </c>
      <c r="N288" s="214" t="s">
        <v>43</v>
      </c>
      <c r="O288" s="85"/>
      <c r="P288" s="215">
        <f>O288*H288</f>
        <v>0</v>
      </c>
      <c r="Q288" s="215">
        <v>0.31108000000000002</v>
      </c>
      <c r="R288" s="215">
        <f>Q288*H288</f>
        <v>2.1775600000000002</v>
      </c>
      <c r="S288" s="215">
        <v>0</v>
      </c>
      <c r="T288" s="216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7" t="s">
        <v>134</v>
      </c>
      <c r="AT288" s="217" t="s">
        <v>129</v>
      </c>
      <c r="AU288" s="217" t="s">
        <v>82</v>
      </c>
      <c r="AY288" s="18" t="s">
        <v>127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8" t="s">
        <v>80</v>
      </c>
      <c r="BK288" s="218">
        <f>ROUND(I288*H288,2)</f>
        <v>0</v>
      </c>
      <c r="BL288" s="18" t="s">
        <v>134</v>
      </c>
      <c r="BM288" s="217" t="s">
        <v>394</v>
      </c>
    </row>
    <row r="289" s="2" customFormat="1">
      <c r="A289" s="39"/>
      <c r="B289" s="40"/>
      <c r="C289" s="41"/>
      <c r="D289" s="219" t="s">
        <v>136</v>
      </c>
      <c r="E289" s="41"/>
      <c r="F289" s="220" t="s">
        <v>395</v>
      </c>
      <c r="G289" s="41"/>
      <c r="H289" s="41"/>
      <c r="I289" s="221"/>
      <c r="J289" s="41"/>
      <c r="K289" s="41"/>
      <c r="L289" s="45"/>
      <c r="M289" s="222"/>
      <c r="N289" s="223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136</v>
      </c>
      <c r="AU289" s="18" t="s">
        <v>82</v>
      </c>
    </row>
    <row r="290" s="12" customFormat="1" ht="22.8" customHeight="1">
      <c r="A290" s="12"/>
      <c r="B290" s="190"/>
      <c r="C290" s="191"/>
      <c r="D290" s="192" t="s">
        <v>71</v>
      </c>
      <c r="E290" s="204" t="s">
        <v>197</v>
      </c>
      <c r="F290" s="204" t="s">
        <v>396</v>
      </c>
      <c r="G290" s="191"/>
      <c r="H290" s="191"/>
      <c r="I290" s="194"/>
      <c r="J290" s="205">
        <f>BK290</f>
        <v>0</v>
      </c>
      <c r="K290" s="191"/>
      <c r="L290" s="196"/>
      <c r="M290" s="197"/>
      <c r="N290" s="198"/>
      <c r="O290" s="198"/>
      <c r="P290" s="199">
        <f>SUM(P291:P346)</f>
        <v>0</v>
      </c>
      <c r="Q290" s="198"/>
      <c r="R290" s="199">
        <f>SUM(R291:R346)</f>
        <v>129.64789300000004</v>
      </c>
      <c r="S290" s="198"/>
      <c r="T290" s="200">
        <f>SUM(T291:T346)</f>
        <v>0.16400000000000001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01" t="s">
        <v>80</v>
      </c>
      <c r="AT290" s="202" t="s">
        <v>71</v>
      </c>
      <c r="AU290" s="202" t="s">
        <v>80</v>
      </c>
      <c r="AY290" s="201" t="s">
        <v>127</v>
      </c>
      <c r="BK290" s="203">
        <f>SUM(BK291:BK346)</f>
        <v>0</v>
      </c>
    </row>
    <row r="291" s="2" customFormat="1" ht="24.15" customHeight="1">
      <c r="A291" s="39"/>
      <c r="B291" s="40"/>
      <c r="C291" s="206" t="s">
        <v>397</v>
      </c>
      <c r="D291" s="206" t="s">
        <v>129</v>
      </c>
      <c r="E291" s="207" t="s">
        <v>398</v>
      </c>
      <c r="F291" s="208" t="s">
        <v>399</v>
      </c>
      <c r="G291" s="209" t="s">
        <v>148</v>
      </c>
      <c r="H291" s="210">
        <v>293</v>
      </c>
      <c r="I291" s="211"/>
      <c r="J291" s="212">
        <f>ROUND(I291*H291,2)</f>
        <v>0</v>
      </c>
      <c r="K291" s="208" t="s">
        <v>133</v>
      </c>
      <c r="L291" s="45"/>
      <c r="M291" s="213" t="s">
        <v>19</v>
      </c>
      <c r="N291" s="214" t="s">
        <v>43</v>
      </c>
      <c r="O291" s="85"/>
      <c r="P291" s="215">
        <f>O291*H291</f>
        <v>0</v>
      </c>
      <c r="Q291" s="215">
        <v>0.15540000000000001</v>
      </c>
      <c r="R291" s="215">
        <f>Q291*H291</f>
        <v>45.532200000000003</v>
      </c>
      <c r="S291" s="215">
        <v>0</v>
      </c>
      <c r="T291" s="216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17" t="s">
        <v>134</v>
      </c>
      <c r="AT291" s="217" t="s">
        <v>129</v>
      </c>
      <c r="AU291" s="217" t="s">
        <v>82</v>
      </c>
      <c r="AY291" s="18" t="s">
        <v>127</v>
      </c>
      <c r="BE291" s="218">
        <f>IF(N291="základní",J291,0)</f>
        <v>0</v>
      </c>
      <c r="BF291" s="218">
        <f>IF(N291="snížená",J291,0)</f>
        <v>0</v>
      </c>
      <c r="BG291" s="218">
        <f>IF(N291="zákl. přenesená",J291,0)</f>
        <v>0</v>
      </c>
      <c r="BH291" s="218">
        <f>IF(N291="sníž. přenesená",J291,0)</f>
        <v>0</v>
      </c>
      <c r="BI291" s="218">
        <f>IF(N291="nulová",J291,0)</f>
        <v>0</v>
      </c>
      <c r="BJ291" s="18" t="s">
        <v>80</v>
      </c>
      <c r="BK291" s="218">
        <f>ROUND(I291*H291,2)</f>
        <v>0</v>
      </c>
      <c r="BL291" s="18" t="s">
        <v>134</v>
      </c>
      <c r="BM291" s="217" t="s">
        <v>400</v>
      </c>
    </row>
    <row r="292" s="2" customFormat="1">
      <c r="A292" s="39"/>
      <c r="B292" s="40"/>
      <c r="C292" s="41"/>
      <c r="D292" s="219" t="s">
        <v>136</v>
      </c>
      <c r="E292" s="41"/>
      <c r="F292" s="220" t="s">
        <v>401</v>
      </c>
      <c r="G292" s="41"/>
      <c r="H292" s="41"/>
      <c r="I292" s="221"/>
      <c r="J292" s="41"/>
      <c r="K292" s="41"/>
      <c r="L292" s="45"/>
      <c r="M292" s="222"/>
      <c r="N292" s="223"/>
      <c r="O292" s="85"/>
      <c r="P292" s="85"/>
      <c r="Q292" s="85"/>
      <c r="R292" s="85"/>
      <c r="S292" s="85"/>
      <c r="T292" s="86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136</v>
      </c>
      <c r="AU292" s="18" t="s">
        <v>82</v>
      </c>
    </row>
    <row r="293" s="13" customFormat="1">
      <c r="A293" s="13"/>
      <c r="B293" s="224"/>
      <c r="C293" s="225"/>
      <c r="D293" s="226" t="s">
        <v>138</v>
      </c>
      <c r="E293" s="227" t="s">
        <v>19</v>
      </c>
      <c r="F293" s="228" t="s">
        <v>402</v>
      </c>
      <c r="G293" s="225"/>
      <c r="H293" s="227" t="s">
        <v>19</v>
      </c>
      <c r="I293" s="229"/>
      <c r="J293" s="225"/>
      <c r="K293" s="225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138</v>
      </c>
      <c r="AU293" s="234" t="s">
        <v>82</v>
      </c>
      <c r="AV293" s="13" t="s">
        <v>80</v>
      </c>
      <c r="AW293" s="13" t="s">
        <v>33</v>
      </c>
      <c r="AX293" s="13" t="s">
        <v>72</v>
      </c>
      <c r="AY293" s="234" t="s">
        <v>127</v>
      </c>
    </row>
    <row r="294" s="14" customFormat="1">
      <c r="A294" s="14"/>
      <c r="B294" s="235"/>
      <c r="C294" s="236"/>
      <c r="D294" s="226" t="s">
        <v>138</v>
      </c>
      <c r="E294" s="237" t="s">
        <v>19</v>
      </c>
      <c r="F294" s="238" t="s">
        <v>403</v>
      </c>
      <c r="G294" s="236"/>
      <c r="H294" s="239">
        <v>293</v>
      </c>
      <c r="I294" s="240"/>
      <c r="J294" s="236"/>
      <c r="K294" s="236"/>
      <c r="L294" s="241"/>
      <c r="M294" s="242"/>
      <c r="N294" s="243"/>
      <c r="O294" s="243"/>
      <c r="P294" s="243"/>
      <c r="Q294" s="243"/>
      <c r="R294" s="243"/>
      <c r="S294" s="243"/>
      <c r="T294" s="24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5" t="s">
        <v>138</v>
      </c>
      <c r="AU294" s="245" t="s">
        <v>82</v>
      </c>
      <c r="AV294" s="14" t="s">
        <v>82</v>
      </c>
      <c r="AW294" s="14" t="s">
        <v>33</v>
      </c>
      <c r="AX294" s="14" t="s">
        <v>72</v>
      </c>
      <c r="AY294" s="245" t="s">
        <v>127</v>
      </c>
    </row>
    <row r="295" s="15" customFormat="1">
      <c r="A295" s="15"/>
      <c r="B295" s="246"/>
      <c r="C295" s="247"/>
      <c r="D295" s="226" t="s">
        <v>138</v>
      </c>
      <c r="E295" s="248" t="s">
        <v>19</v>
      </c>
      <c r="F295" s="249" t="s">
        <v>145</v>
      </c>
      <c r="G295" s="247"/>
      <c r="H295" s="250">
        <v>293</v>
      </c>
      <c r="I295" s="251"/>
      <c r="J295" s="247"/>
      <c r="K295" s="247"/>
      <c r="L295" s="252"/>
      <c r="M295" s="253"/>
      <c r="N295" s="254"/>
      <c r="O295" s="254"/>
      <c r="P295" s="254"/>
      <c r="Q295" s="254"/>
      <c r="R295" s="254"/>
      <c r="S295" s="254"/>
      <c r="T295" s="25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56" t="s">
        <v>138</v>
      </c>
      <c r="AU295" s="256" t="s">
        <v>82</v>
      </c>
      <c r="AV295" s="15" t="s">
        <v>134</v>
      </c>
      <c r="AW295" s="15" t="s">
        <v>33</v>
      </c>
      <c r="AX295" s="15" t="s">
        <v>80</v>
      </c>
      <c r="AY295" s="256" t="s">
        <v>127</v>
      </c>
    </row>
    <row r="296" s="2" customFormat="1" ht="16.5" customHeight="1">
      <c r="A296" s="39"/>
      <c r="B296" s="40"/>
      <c r="C296" s="257" t="s">
        <v>404</v>
      </c>
      <c r="D296" s="257" t="s">
        <v>198</v>
      </c>
      <c r="E296" s="258" t="s">
        <v>405</v>
      </c>
      <c r="F296" s="259" t="s">
        <v>406</v>
      </c>
      <c r="G296" s="260" t="s">
        <v>148</v>
      </c>
      <c r="H296" s="261">
        <v>298.86000000000001</v>
      </c>
      <c r="I296" s="262"/>
      <c r="J296" s="263">
        <f>ROUND(I296*H296,2)</f>
        <v>0</v>
      </c>
      <c r="K296" s="259" t="s">
        <v>133</v>
      </c>
      <c r="L296" s="264"/>
      <c r="M296" s="265" t="s">
        <v>19</v>
      </c>
      <c r="N296" s="266" t="s">
        <v>43</v>
      </c>
      <c r="O296" s="85"/>
      <c r="P296" s="215">
        <f>O296*H296</f>
        <v>0</v>
      </c>
      <c r="Q296" s="215">
        <v>0.080000000000000002</v>
      </c>
      <c r="R296" s="215">
        <f>Q296*H296</f>
        <v>23.908800000000003</v>
      </c>
      <c r="S296" s="215">
        <v>0</v>
      </c>
      <c r="T296" s="216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17" t="s">
        <v>190</v>
      </c>
      <c r="AT296" s="217" t="s">
        <v>198</v>
      </c>
      <c r="AU296" s="217" t="s">
        <v>82</v>
      </c>
      <c r="AY296" s="18" t="s">
        <v>127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8" t="s">
        <v>80</v>
      </c>
      <c r="BK296" s="218">
        <f>ROUND(I296*H296,2)</f>
        <v>0</v>
      </c>
      <c r="BL296" s="18" t="s">
        <v>134</v>
      </c>
      <c r="BM296" s="217" t="s">
        <v>407</v>
      </c>
    </row>
    <row r="297" s="13" customFormat="1">
      <c r="A297" s="13"/>
      <c r="B297" s="224"/>
      <c r="C297" s="225"/>
      <c r="D297" s="226" t="s">
        <v>138</v>
      </c>
      <c r="E297" s="227" t="s">
        <v>19</v>
      </c>
      <c r="F297" s="228" t="s">
        <v>402</v>
      </c>
      <c r="G297" s="225"/>
      <c r="H297" s="227" t="s">
        <v>19</v>
      </c>
      <c r="I297" s="229"/>
      <c r="J297" s="225"/>
      <c r="K297" s="225"/>
      <c r="L297" s="230"/>
      <c r="M297" s="231"/>
      <c r="N297" s="232"/>
      <c r="O297" s="232"/>
      <c r="P297" s="232"/>
      <c r="Q297" s="232"/>
      <c r="R297" s="232"/>
      <c r="S297" s="232"/>
      <c r="T297" s="23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4" t="s">
        <v>138</v>
      </c>
      <c r="AU297" s="234" t="s">
        <v>82</v>
      </c>
      <c r="AV297" s="13" t="s">
        <v>80</v>
      </c>
      <c r="AW297" s="13" t="s">
        <v>33</v>
      </c>
      <c r="AX297" s="13" t="s">
        <v>72</v>
      </c>
      <c r="AY297" s="234" t="s">
        <v>127</v>
      </c>
    </row>
    <row r="298" s="14" customFormat="1">
      <c r="A298" s="14"/>
      <c r="B298" s="235"/>
      <c r="C298" s="236"/>
      <c r="D298" s="226" t="s">
        <v>138</v>
      </c>
      <c r="E298" s="237" t="s">
        <v>19</v>
      </c>
      <c r="F298" s="238" t="s">
        <v>408</v>
      </c>
      <c r="G298" s="236"/>
      <c r="H298" s="239">
        <v>298.86000000000001</v>
      </c>
      <c r="I298" s="240"/>
      <c r="J298" s="236"/>
      <c r="K298" s="236"/>
      <c r="L298" s="241"/>
      <c r="M298" s="242"/>
      <c r="N298" s="243"/>
      <c r="O298" s="243"/>
      <c r="P298" s="243"/>
      <c r="Q298" s="243"/>
      <c r="R298" s="243"/>
      <c r="S298" s="243"/>
      <c r="T298" s="24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5" t="s">
        <v>138</v>
      </c>
      <c r="AU298" s="245" t="s">
        <v>82</v>
      </c>
      <c r="AV298" s="14" t="s">
        <v>82</v>
      </c>
      <c r="AW298" s="14" t="s">
        <v>33</v>
      </c>
      <c r="AX298" s="14" t="s">
        <v>72</v>
      </c>
      <c r="AY298" s="245" t="s">
        <v>127</v>
      </c>
    </row>
    <row r="299" s="15" customFormat="1">
      <c r="A299" s="15"/>
      <c r="B299" s="246"/>
      <c r="C299" s="247"/>
      <c r="D299" s="226" t="s">
        <v>138</v>
      </c>
      <c r="E299" s="248" t="s">
        <v>19</v>
      </c>
      <c r="F299" s="249" t="s">
        <v>145</v>
      </c>
      <c r="G299" s="247"/>
      <c r="H299" s="250">
        <v>298.86000000000001</v>
      </c>
      <c r="I299" s="251"/>
      <c r="J299" s="247"/>
      <c r="K299" s="247"/>
      <c r="L299" s="252"/>
      <c r="M299" s="253"/>
      <c r="N299" s="254"/>
      <c r="O299" s="254"/>
      <c r="P299" s="254"/>
      <c r="Q299" s="254"/>
      <c r="R299" s="254"/>
      <c r="S299" s="254"/>
      <c r="T299" s="25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56" t="s">
        <v>138</v>
      </c>
      <c r="AU299" s="256" t="s">
        <v>82</v>
      </c>
      <c r="AV299" s="15" t="s">
        <v>134</v>
      </c>
      <c r="AW299" s="15" t="s">
        <v>33</v>
      </c>
      <c r="AX299" s="15" t="s">
        <v>80</v>
      </c>
      <c r="AY299" s="256" t="s">
        <v>127</v>
      </c>
    </row>
    <row r="300" s="2" customFormat="1" ht="24.15" customHeight="1">
      <c r="A300" s="39"/>
      <c r="B300" s="40"/>
      <c r="C300" s="206" t="s">
        <v>409</v>
      </c>
      <c r="D300" s="206" t="s">
        <v>129</v>
      </c>
      <c r="E300" s="207" t="s">
        <v>410</v>
      </c>
      <c r="F300" s="208" t="s">
        <v>411</v>
      </c>
      <c r="G300" s="209" t="s">
        <v>148</v>
      </c>
      <c r="H300" s="210">
        <v>293</v>
      </c>
      <c r="I300" s="211"/>
      <c r="J300" s="212">
        <f>ROUND(I300*H300,2)</f>
        <v>0</v>
      </c>
      <c r="K300" s="208" t="s">
        <v>133</v>
      </c>
      <c r="L300" s="45"/>
      <c r="M300" s="213" t="s">
        <v>19</v>
      </c>
      <c r="N300" s="214" t="s">
        <v>43</v>
      </c>
      <c r="O300" s="85"/>
      <c r="P300" s="215">
        <f>O300*H300</f>
        <v>0</v>
      </c>
      <c r="Q300" s="215">
        <v>0.089779999999999999</v>
      </c>
      <c r="R300" s="215">
        <f>Q300*H300</f>
        <v>26.305540000000001</v>
      </c>
      <c r="S300" s="215">
        <v>0</v>
      </c>
      <c r="T300" s="216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17" t="s">
        <v>134</v>
      </c>
      <c r="AT300" s="217" t="s">
        <v>129</v>
      </c>
      <c r="AU300" s="217" t="s">
        <v>82</v>
      </c>
      <c r="AY300" s="18" t="s">
        <v>127</v>
      </c>
      <c r="BE300" s="218">
        <f>IF(N300="základní",J300,0)</f>
        <v>0</v>
      </c>
      <c r="BF300" s="218">
        <f>IF(N300="snížená",J300,0)</f>
        <v>0</v>
      </c>
      <c r="BG300" s="218">
        <f>IF(N300="zákl. přenesená",J300,0)</f>
        <v>0</v>
      </c>
      <c r="BH300" s="218">
        <f>IF(N300="sníž. přenesená",J300,0)</f>
        <v>0</v>
      </c>
      <c r="BI300" s="218">
        <f>IF(N300="nulová",J300,0)</f>
        <v>0</v>
      </c>
      <c r="BJ300" s="18" t="s">
        <v>80</v>
      </c>
      <c r="BK300" s="218">
        <f>ROUND(I300*H300,2)</f>
        <v>0</v>
      </c>
      <c r="BL300" s="18" t="s">
        <v>134</v>
      </c>
      <c r="BM300" s="217" t="s">
        <v>412</v>
      </c>
    </row>
    <row r="301" s="2" customFormat="1">
      <c r="A301" s="39"/>
      <c r="B301" s="40"/>
      <c r="C301" s="41"/>
      <c r="D301" s="219" t="s">
        <v>136</v>
      </c>
      <c r="E301" s="41"/>
      <c r="F301" s="220" t="s">
        <v>413</v>
      </c>
      <c r="G301" s="41"/>
      <c r="H301" s="41"/>
      <c r="I301" s="221"/>
      <c r="J301" s="41"/>
      <c r="K301" s="41"/>
      <c r="L301" s="45"/>
      <c r="M301" s="222"/>
      <c r="N301" s="223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136</v>
      </c>
      <c r="AU301" s="18" t="s">
        <v>82</v>
      </c>
    </row>
    <row r="302" s="13" customFormat="1">
      <c r="A302" s="13"/>
      <c r="B302" s="224"/>
      <c r="C302" s="225"/>
      <c r="D302" s="226" t="s">
        <v>138</v>
      </c>
      <c r="E302" s="227" t="s">
        <v>19</v>
      </c>
      <c r="F302" s="228" t="s">
        <v>402</v>
      </c>
      <c r="G302" s="225"/>
      <c r="H302" s="227" t="s">
        <v>19</v>
      </c>
      <c r="I302" s="229"/>
      <c r="J302" s="225"/>
      <c r="K302" s="225"/>
      <c r="L302" s="230"/>
      <c r="M302" s="231"/>
      <c r="N302" s="232"/>
      <c r="O302" s="232"/>
      <c r="P302" s="232"/>
      <c r="Q302" s="232"/>
      <c r="R302" s="232"/>
      <c r="S302" s="232"/>
      <c r="T302" s="23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4" t="s">
        <v>138</v>
      </c>
      <c r="AU302" s="234" t="s">
        <v>82</v>
      </c>
      <c r="AV302" s="13" t="s">
        <v>80</v>
      </c>
      <c r="AW302" s="13" t="s">
        <v>33</v>
      </c>
      <c r="AX302" s="13" t="s">
        <v>72</v>
      </c>
      <c r="AY302" s="234" t="s">
        <v>127</v>
      </c>
    </row>
    <row r="303" s="14" customFormat="1">
      <c r="A303" s="14"/>
      <c r="B303" s="235"/>
      <c r="C303" s="236"/>
      <c r="D303" s="226" t="s">
        <v>138</v>
      </c>
      <c r="E303" s="237" t="s">
        <v>19</v>
      </c>
      <c r="F303" s="238" t="s">
        <v>403</v>
      </c>
      <c r="G303" s="236"/>
      <c r="H303" s="239">
        <v>293</v>
      </c>
      <c r="I303" s="240"/>
      <c r="J303" s="236"/>
      <c r="K303" s="236"/>
      <c r="L303" s="241"/>
      <c r="M303" s="242"/>
      <c r="N303" s="243"/>
      <c r="O303" s="243"/>
      <c r="P303" s="243"/>
      <c r="Q303" s="243"/>
      <c r="R303" s="243"/>
      <c r="S303" s="243"/>
      <c r="T303" s="24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5" t="s">
        <v>138</v>
      </c>
      <c r="AU303" s="245" t="s">
        <v>82</v>
      </c>
      <c r="AV303" s="14" t="s">
        <v>82</v>
      </c>
      <c r="AW303" s="14" t="s">
        <v>33</v>
      </c>
      <c r="AX303" s="14" t="s">
        <v>72</v>
      </c>
      <c r="AY303" s="245" t="s">
        <v>127</v>
      </c>
    </row>
    <row r="304" s="15" customFormat="1">
      <c r="A304" s="15"/>
      <c r="B304" s="246"/>
      <c r="C304" s="247"/>
      <c r="D304" s="226" t="s">
        <v>138</v>
      </c>
      <c r="E304" s="248" t="s">
        <v>19</v>
      </c>
      <c r="F304" s="249" t="s">
        <v>145</v>
      </c>
      <c r="G304" s="247"/>
      <c r="H304" s="250">
        <v>293</v>
      </c>
      <c r="I304" s="251"/>
      <c r="J304" s="247"/>
      <c r="K304" s="247"/>
      <c r="L304" s="252"/>
      <c r="M304" s="253"/>
      <c r="N304" s="254"/>
      <c r="O304" s="254"/>
      <c r="P304" s="254"/>
      <c r="Q304" s="254"/>
      <c r="R304" s="254"/>
      <c r="S304" s="254"/>
      <c r="T304" s="25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56" t="s">
        <v>138</v>
      </c>
      <c r="AU304" s="256" t="s">
        <v>82</v>
      </c>
      <c r="AV304" s="15" t="s">
        <v>134</v>
      </c>
      <c r="AW304" s="15" t="s">
        <v>33</v>
      </c>
      <c r="AX304" s="15" t="s">
        <v>80</v>
      </c>
      <c r="AY304" s="256" t="s">
        <v>127</v>
      </c>
    </row>
    <row r="305" s="2" customFormat="1" ht="16.5" customHeight="1">
      <c r="A305" s="39"/>
      <c r="B305" s="40"/>
      <c r="C305" s="257" t="s">
        <v>414</v>
      </c>
      <c r="D305" s="257" t="s">
        <v>198</v>
      </c>
      <c r="E305" s="258" t="s">
        <v>415</v>
      </c>
      <c r="F305" s="259" t="s">
        <v>416</v>
      </c>
      <c r="G305" s="260" t="s">
        <v>132</v>
      </c>
      <c r="H305" s="261">
        <v>29.885999999999999</v>
      </c>
      <c r="I305" s="262"/>
      <c r="J305" s="263">
        <f>ROUND(I305*H305,2)</f>
        <v>0</v>
      </c>
      <c r="K305" s="259" t="s">
        <v>133</v>
      </c>
      <c r="L305" s="264"/>
      <c r="M305" s="265" t="s">
        <v>19</v>
      </c>
      <c r="N305" s="266" t="s">
        <v>43</v>
      </c>
      <c r="O305" s="85"/>
      <c r="P305" s="215">
        <f>O305*H305</f>
        <v>0</v>
      </c>
      <c r="Q305" s="215">
        <v>0.17599999999999999</v>
      </c>
      <c r="R305" s="215">
        <f>Q305*H305</f>
        <v>5.2599359999999997</v>
      </c>
      <c r="S305" s="215">
        <v>0</v>
      </c>
      <c r="T305" s="216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17" t="s">
        <v>190</v>
      </c>
      <c r="AT305" s="217" t="s">
        <v>198</v>
      </c>
      <c r="AU305" s="217" t="s">
        <v>82</v>
      </c>
      <c r="AY305" s="18" t="s">
        <v>127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8" t="s">
        <v>80</v>
      </c>
      <c r="BK305" s="218">
        <f>ROUND(I305*H305,2)</f>
        <v>0</v>
      </c>
      <c r="BL305" s="18" t="s">
        <v>134</v>
      </c>
      <c r="BM305" s="217" t="s">
        <v>417</v>
      </c>
    </row>
    <row r="306" s="13" customFormat="1">
      <c r="A306" s="13"/>
      <c r="B306" s="224"/>
      <c r="C306" s="225"/>
      <c r="D306" s="226" t="s">
        <v>138</v>
      </c>
      <c r="E306" s="227" t="s">
        <v>19</v>
      </c>
      <c r="F306" s="228" t="s">
        <v>402</v>
      </c>
      <c r="G306" s="225"/>
      <c r="H306" s="227" t="s">
        <v>19</v>
      </c>
      <c r="I306" s="229"/>
      <c r="J306" s="225"/>
      <c r="K306" s="225"/>
      <c r="L306" s="230"/>
      <c r="M306" s="231"/>
      <c r="N306" s="232"/>
      <c r="O306" s="232"/>
      <c r="P306" s="232"/>
      <c r="Q306" s="232"/>
      <c r="R306" s="232"/>
      <c r="S306" s="232"/>
      <c r="T306" s="23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4" t="s">
        <v>138</v>
      </c>
      <c r="AU306" s="234" t="s">
        <v>82</v>
      </c>
      <c r="AV306" s="13" t="s">
        <v>80</v>
      </c>
      <c r="AW306" s="13" t="s">
        <v>33</v>
      </c>
      <c r="AX306" s="13" t="s">
        <v>72</v>
      </c>
      <c r="AY306" s="234" t="s">
        <v>127</v>
      </c>
    </row>
    <row r="307" s="14" customFormat="1">
      <c r="A307" s="14"/>
      <c r="B307" s="235"/>
      <c r="C307" s="236"/>
      <c r="D307" s="226" t="s">
        <v>138</v>
      </c>
      <c r="E307" s="237" t="s">
        <v>19</v>
      </c>
      <c r="F307" s="238" t="s">
        <v>418</v>
      </c>
      <c r="G307" s="236"/>
      <c r="H307" s="239">
        <v>29.885999999999999</v>
      </c>
      <c r="I307" s="240"/>
      <c r="J307" s="236"/>
      <c r="K307" s="236"/>
      <c r="L307" s="241"/>
      <c r="M307" s="242"/>
      <c r="N307" s="243"/>
      <c r="O307" s="243"/>
      <c r="P307" s="243"/>
      <c r="Q307" s="243"/>
      <c r="R307" s="243"/>
      <c r="S307" s="243"/>
      <c r="T307" s="24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5" t="s">
        <v>138</v>
      </c>
      <c r="AU307" s="245" t="s">
        <v>82</v>
      </c>
      <c r="AV307" s="14" t="s">
        <v>82</v>
      </c>
      <c r="AW307" s="14" t="s">
        <v>33</v>
      </c>
      <c r="AX307" s="14" t="s">
        <v>72</v>
      </c>
      <c r="AY307" s="245" t="s">
        <v>127</v>
      </c>
    </row>
    <row r="308" s="15" customFormat="1">
      <c r="A308" s="15"/>
      <c r="B308" s="246"/>
      <c r="C308" s="247"/>
      <c r="D308" s="226" t="s">
        <v>138</v>
      </c>
      <c r="E308" s="248" t="s">
        <v>19</v>
      </c>
      <c r="F308" s="249" t="s">
        <v>145</v>
      </c>
      <c r="G308" s="247"/>
      <c r="H308" s="250">
        <v>29.885999999999999</v>
      </c>
      <c r="I308" s="251"/>
      <c r="J308" s="247"/>
      <c r="K308" s="247"/>
      <c r="L308" s="252"/>
      <c r="M308" s="253"/>
      <c r="N308" s="254"/>
      <c r="O308" s="254"/>
      <c r="P308" s="254"/>
      <c r="Q308" s="254"/>
      <c r="R308" s="254"/>
      <c r="S308" s="254"/>
      <c r="T308" s="25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56" t="s">
        <v>138</v>
      </c>
      <c r="AU308" s="256" t="s">
        <v>82</v>
      </c>
      <c r="AV308" s="15" t="s">
        <v>134</v>
      </c>
      <c r="AW308" s="15" t="s">
        <v>33</v>
      </c>
      <c r="AX308" s="15" t="s">
        <v>80</v>
      </c>
      <c r="AY308" s="256" t="s">
        <v>127</v>
      </c>
    </row>
    <row r="309" s="2" customFormat="1" ht="37.8" customHeight="1">
      <c r="A309" s="39"/>
      <c r="B309" s="40"/>
      <c r="C309" s="206" t="s">
        <v>189</v>
      </c>
      <c r="D309" s="206" t="s">
        <v>129</v>
      </c>
      <c r="E309" s="207" t="s">
        <v>419</v>
      </c>
      <c r="F309" s="208" t="s">
        <v>420</v>
      </c>
      <c r="G309" s="209" t="s">
        <v>148</v>
      </c>
      <c r="H309" s="210">
        <v>115</v>
      </c>
      <c r="I309" s="211"/>
      <c r="J309" s="212">
        <f>ROUND(I309*H309,2)</f>
        <v>0</v>
      </c>
      <c r="K309" s="208" t="s">
        <v>133</v>
      </c>
      <c r="L309" s="45"/>
      <c r="M309" s="213" t="s">
        <v>19</v>
      </c>
      <c r="N309" s="214" t="s">
        <v>43</v>
      </c>
      <c r="O309" s="85"/>
      <c r="P309" s="215">
        <f>O309*H309</f>
        <v>0</v>
      </c>
      <c r="Q309" s="215">
        <v>0.10988000000000001</v>
      </c>
      <c r="R309" s="215">
        <f>Q309*H309</f>
        <v>12.636200000000001</v>
      </c>
      <c r="S309" s="215">
        <v>0</v>
      </c>
      <c r="T309" s="216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17" t="s">
        <v>134</v>
      </c>
      <c r="AT309" s="217" t="s">
        <v>129</v>
      </c>
      <c r="AU309" s="217" t="s">
        <v>82</v>
      </c>
      <c r="AY309" s="18" t="s">
        <v>127</v>
      </c>
      <c r="BE309" s="218">
        <f>IF(N309="základní",J309,0)</f>
        <v>0</v>
      </c>
      <c r="BF309" s="218">
        <f>IF(N309="snížená",J309,0)</f>
        <v>0</v>
      </c>
      <c r="BG309" s="218">
        <f>IF(N309="zákl. přenesená",J309,0)</f>
        <v>0</v>
      </c>
      <c r="BH309" s="218">
        <f>IF(N309="sníž. přenesená",J309,0)</f>
        <v>0</v>
      </c>
      <c r="BI309" s="218">
        <f>IF(N309="nulová",J309,0)</f>
        <v>0</v>
      </c>
      <c r="BJ309" s="18" t="s">
        <v>80</v>
      </c>
      <c r="BK309" s="218">
        <f>ROUND(I309*H309,2)</f>
        <v>0</v>
      </c>
      <c r="BL309" s="18" t="s">
        <v>134</v>
      </c>
      <c r="BM309" s="217" t="s">
        <v>421</v>
      </c>
    </row>
    <row r="310" s="2" customFormat="1">
      <c r="A310" s="39"/>
      <c r="B310" s="40"/>
      <c r="C310" s="41"/>
      <c r="D310" s="219" t="s">
        <v>136</v>
      </c>
      <c r="E310" s="41"/>
      <c r="F310" s="220" t="s">
        <v>422</v>
      </c>
      <c r="G310" s="41"/>
      <c r="H310" s="41"/>
      <c r="I310" s="221"/>
      <c r="J310" s="41"/>
      <c r="K310" s="41"/>
      <c r="L310" s="45"/>
      <c r="M310" s="222"/>
      <c r="N310" s="223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136</v>
      </c>
      <c r="AU310" s="18" t="s">
        <v>82</v>
      </c>
    </row>
    <row r="311" s="13" customFormat="1">
      <c r="A311" s="13"/>
      <c r="B311" s="224"/>
      <c r="C311" s="225"/>
      <c r="D311" s="226" t="s">
        <v>138</v>
      </c>
      <c r="E311" s="227" t="s">
        <v>19</v>
      </c>
      <c r="F311" s="228" t="s">
        <v>423</v>
      </c>
      <c r="G311" s="225"/>
      <c r="H311" s="227" t="s">
        <v>19</v>
      </c>
      <c r="I311" s="229"/>
      <c r="J311" s="225"/>
      <c r="K311" s="225"/>
      <c r="L311" s="230"/>
      <c r="M311" s="231"/>
      <c r="N311" s="232"/>
      <c r="O311" s="232"/>
      <c r="P311" s="232"/>
      <c r="Q311" s="232"/>
      <c r="R311" s="232"/>
      <c r="S311" s="232"/>
      <c r="T311" s="23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4" t="s">
        <v>138</v>
      </c>
      <c r="AU311" s="234" t="s">
        <v>82</v>
      </c>
      <c r="AV311" s="13" t="s">
        <v>80</v>
      </c>
      <c r="AW311" s="13" t="s">
        <v>33</v>
      </c>
      <c r="AX311" s="13" t="s">
        <v>72</v>
      </c>
      <c r="AY311" s="234" t="s">
        <v>127</v>
      </c>
    </row>
    <row r="312" s="14" customFormat="1">
      <c r="A312" s="14"/>
      <c r="B312" s="235"/>
      <c r="C312" s="236"/>
      <c r="D312" s="226" t="s">
        <v>138</v>
      </c>
      <c r="E312" s="237" t="s">
        <v>19</v>
      </c>
      <c r="F312" s="238" t="s">
        <v>424</v>
      </c>
      <c r="G312" s="236"/>
      <c r="H312" s="239">
        <v>115</v>
      </c>
      <c r="I312" s="240"/>
      <c r="J312" s="236"/>
      <c r="K312" s="236"/>
      <c r="L312" s="241"/>
      <c r="M312" s="242"/>
      <c r="N312" s="243"/>
      <c r="O312" s="243"/>
      <c r="P312" s="243"/>
      <c r="Q312" s="243"/>
      <c r="R312" s="243"/>
      <c r="S312" s="243"/>
      <c r="T312" s="24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5" t="s">
        <v>138</v>
      </c>
      <c r="AU312" s="245" t="s">
        <v>82</v>
      </c>
      <c r="AV312" s="14" t="s">
        <v>82</v>
      </c>
      <c r="AW312" s="14" t="s">
        <v>33</v>
      </c>
      <c r="AX312" s="14" t="s">
        <v>72</v>
      </c>
      <c r="AY312" s="245" t="s">
        <v>127</v>
      </c>
    </row>
    <row r="313" s="15" customFormat="1">
      <c r="A313" s="15"/>
      <c r="B313" s="246"/>
      <c r="C313" s="247"/>
      <c r="D313" s="226" t="s">
        <v>138</v>
      </c>
      <c r="E313" s="248" t="s">
        <v>19</v>
      </c>
      <c r="F313" s="249" t="s">
        <v>145</v>
      </c>
      <c r="G313" s="247"/>
      <c r="H313" s="250">
        <v>115</v>
      </c>
      <c r="I313" s="251"/>
      <c r="J313" s="247"/>
      <c r="K313" s="247"/>
      <c r="L313" s="252"/>
      <c r="M313" s="253"/>
      <c r="N313" s="254"/>
      <c r="O313" s="254"/>
      <c r="P313" s="254"/>
      <c r="Q313" s="254"/>
      <c r="R313" s="254"/>
      <c r="S313" s="254"/>
      <c r="T313" s="25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56" t="s">
        <v>138</v>
      </c>
      <c r="AU313" s="256" t="s">
        <v>82</v>
      </c>
      <c r="AV313" s="15" t="s">
        <v>134</v>
      </c>
      <c r="AW313" s="15" t="s">
        <v>33</v>
      </c>
      <c r="AX313" s="15" t="s">
        <v>80</v>
      </c>
      <c r="AY313" s="256" t="s">
        <v>127</v>
      </c>
    </row>
    <row r="314" s="2" customFormat="1" ht="16.5" customHeight="1">
      <c r="A314" s="39"/>
      <c r="B314" s="40"/>
      <c r="C314" s="257" t="s">
        <v>425</v>
      </c>
      <c r="D314" s="257" t="s">
        <v>198</v>
      </c>
      <c r="E314" s="258" t="s">
        <v>426</v>
      </c>
      <c r="F314" s="259" t="s">
        <v>427</v>
      </c>
      <c r="G314" s="260" t="s">
        <v>132</v>
      </c>
      <c r="H314" s="261">
        <v>19.940999999999999</v>
      </c>
      <c r="I314" s="262"/>
      <c r="J314" s="263">
        <f>ROUND(I314*H314,2)</f>
        <v>0</v>
      </c>
      <c r="K314" s="259" t="s">
        <v>133</v>
      </c>
      <c r="L314" s="264"/>
      <c r="M314" s="265" t="s">
        <v>19</v>
      </c>
      <c r="N314" s="266" t="s">
        <v>43</v>
      </c>
      <c r="O314" s="85"/>
      <c r="P314" s="215">
        <f>O314*H314</f>
        <v>0</v>
      </c>
      <c r="Q314" s="215">
        <v>0.41699999999999998</v>
      </c>
      <c r="R314" s="215">
        <f>Q314*H314</f>
        <v>8.315396999999999</v>
      </c>
      <c r="S314" s="215">
        <v>0</v>
      </c>
      <c r="T314" s="216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17" t="s">
        <v>190</v>
      </c>
      <c r="AT314" s="217" t="s">
        <v>198</v>
      </c>
      <c r="AU314" s="217" t="s">
        <v>82</v>
      </c>
      <c r="AY314" s="18" t="s">
        <v>127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8" t="s">
        <v>80</v>
      </c>
      <c r="BK314" s="218">
        <f>ROUND(I314*H314,2)</f>
        <v>0</v>
      </c>
      <c r="BL314" s="18" t="s">
        <v>134</v>
      </c>
      <c r="BM314" s="217" t="s">
        <v>428</v>
      </c>
    </row>
    <row r="315" s="13" customFormat="1">
      <c r="A315" s="13"/>
      <c r="B315" s="224"/>
      <c r="C315" s="225"/>
      <c r="D315" s="226" t="s">
        <v>138</v>
      </c>
      <c r="E315" s="227" t="s">
        <v>19</v>
      </c>
      <c r="F315" s="228" t="s">
        <v>423</v>
      </c>
      <c r="G315" s="225"/>
      <c r="H315" s="227" t="s">
        <v>19</v>
      </c>
      <c r="I315" s="229"/>
      <c r="J315" s="225"/>
      <c r="K315" s="225"/>
      <c r="L315" s="230"/>
      <c r="M315" s="231"/>
      <c r="N315" s="232"/>
      <c r="O315" s="232"/>
      <c r="P315" s="232"/>
      <c r="Q315" s="232"/>
      <c r="R315" s="232"/>
      <c r="S315" s="232"/>
      <c r="T315" s="23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4" t="s">
        <v>138</v>
      </c>
      <c r="AU315" s="234" t="s">
        <v>82</v>
      </c>
      <c r="AV315" s="13" t="s">
        <v>80</v>
      </c>
      <c r="AW315" s="13" t="s">
        <v>33</v>
      </c>
      <c r="AX315" s="13" t="s">
        <v>72</v>
      </c>
      <c r="AY315" s="234" t="s">
        <v>127</v>
      </c>
    </row>
    <row r="316" s="14" customFormat="1">
      <c r="A316" s="14"/>
      <c r="B316" s="235"/>
      <c r="C316" s="236"/>
      <c r="D316" s="226" t="s">
        <v>138</v>
      </c>
      <c r="E316" s="237" t="s">
        <v>19</v>
      </c>
      <c r="F316" s="238" t="s">
        <v>429</v>
      </c>
      <c r="G316" s="236"/>
      <c r="H316" s="239">
        <v>19.940999999999999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5" t="s">
        <v>138</v>
      </c>
      <c r="AU316" s="245" t="s">
        <v>82</v>
      </c>
      <c r="AV316" s="14" t="s">
        <v>82</v>
      </c>
      <c r="AW316" s="14" t="s">
        <v>33</v>
      </c>
      <c r="AX316" s="14" t="s">
        <v>72</v>
      </c>
      <c r="AY316" s="245" t="s">
        <v>127</v>
      </c>
    </row>
    <row r="317" s="15" customFormat="1">
      <c r="A317" s="15"/>
      <c r="B317" s="246"/>
      <c r="C317" s="247"/>
      <c r="D317" s="226" t="s">
        <v>138</v>
      </c>
      <c r="E317" s="248" t="s">
        <v>19</v>
      </c>
      <c r="F317" s="249" t="s">
        <v>145</v>
      </c>
      <c r="G317" s="247"/>
      <c r="H317" s="250">
        <v>19.940999999999999</v>
      </c>
      <c r="I317" s="251"/>
      <c r="J317" s="247"/>
      <c r="K317" s="247"/>
      <c r="L317" s="252"/>
      <c r="M317" s="253"/>
      <c r="N317" s="254"/>
      <c r="O317" s="254"/>
      <c r="P317" s="254"/>
      <c r="Q317" s="254"/>
      <c r="R317" s="254"/>
      <c r="S317" s="254"/>
      <c r="T317" s="25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56" t="s">
        <v>138</v>
      </c>
      <c r="AU317" s="256" t="s">
        <v>82</v>
      </c>
      <c r="AV317" s="15" t="s">
        <v>134</v>
      </c>
      <c r="AW317" s="15" t="s">
        <v>33</v>
      </c>
      <c r="AX317" s="15" t="s">
        <v>80</v>
      </c>
      <c r="AY317" s="256" t="s">
        <v>127</v>
      </c>
    </row>
    <row r="318" s="2" customFormat="1" ht="24.15" customHeight="1">
      <c r="A318" s="39"/>
      <c r="B318" s="40"/>
      <c r="C318" s="206" t="s">
        <v>430</v>
      </c>
      <c r="D318" s="206" t="s">
        <v>129</v>
      </c>
      <c r="E318" s="207" t="s">
        <v>431</v>
      </c>
      <c r="F318" s="208" t="s">
        <v>432</v>
      </c>
      <c r="G318" s="209" t="s">
        <v>148</v>
      </c>
      <c r="H318" s="210">
        <v>40</v>
      </c>
      <c r="I318" s="211"/>
      <c r="J318" s="212">
        <f>ROUND(I318*H318,2)</f>
        <v>0</v>
      </c>
      <c r="K318" s="208" t="s">
        <v>133</v>
      </c>
      <c r="L318" s="45"/>
      <c r="M318" s="213" t="s">
        <v>19</v>
      </c>
      <c r="N318" s="214" t="s">
        <v>43</v>
      </c>
      <c r="O318" s="85"/>
      <c r="P318" s="215">
        <f>O318*H318</f>
        <v>0</v>
      </c>
      <c r="Q318" s="215">
        <v>0.1295</v>
      </c>
      <c r="R318" s="215">
        <f>Q318*H318</f>
        <v>5.1799999999999997</v>
      </c>
      <c r="S318" s="215">
        <v>0</v>
      </c>
      <c r="T318" s="216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17" t="s">
        <v>134</v>
      </c>
      <c r="AT318" s="217" t="s">
        <v>129</v>
      </c>
      <c r="AU318" s="217" t="s">
        <v>82</v>
      </c>
      <c r="AY318" s="18" t="s">
        <v>127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8" t="s">
        <v>80</v>
      </c>
      <c r="BK318" s="218">
        <f>ROUND(I318*H318,2)</f>
        <v>0</v>
      </c>
      <c r="BL318" s="18" t="s">
        <v>134</v>
      </c>
      <c r="BM318" s="217" t="s">
        <v>433</v>
      </c>
    </row>
    <row r="319" s="2" customFormat="1">
      <c r="A319" s="39"/>
      <c r="B319" s="40"/>
      <c r="C319" s="41"/>
      <c r="D319" s="219" t="s">
        <v>136</v>
      </c>
      <c r="E319" s="41"/>
      <c r="F319" s="220" t="s">
        <v>434</v>
      </c>
      <c r="G319" s="41"/>
      <c r="H319" s="41"/>
      <c r="I319" s="221"/>
      <c r="J319" s="41"/>
      <c r="K319" s="41"/>
      <c r="L319" s="45"/>
      <c r="M319" s="222"/>
      <c r="N319" s="223"/>
      <c r="O319" s="85"/>
      <c r="P319" s="85"/>
      <c r="Q319" s="85"/>
      <c r="R319" s="85"/>
      <c r="S319" s="85"/>
      <c r="T319" s="86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136</v>
      </c>
      <c r="AU319" s="18" t="s">
        <v>82</v>
      </c>
    </row>
    <row r="320" s="13" customFormat="1">
      <c r="A320" s="13"/>
      <c r="B320" s="224"/>
      <c r="C320" s="225"/>
      <c r="D320" s="226" t="s">
        <v>138</v>
      </c>
      <c r="E320" s="227" t="s">
        <v>19</v>
      </c>
      <c r="F320" s="228" t="s">
        <v>435</v>
      </c>
      <c r="G320" s="225"/>
      <c r="H320" s="227" t="s">
        <v>19</v>
      </c>
      <c r="I320" s="229"/>
      <c r="J320" s="225"/>
      <c r="K320" s="225"/>
      <c r="L320" s="230"/>
      <c r="M320" s="231"/>
      <c r="N320" s="232"/>
      <c r="O320" s="232"/>
      <c r="P320" s="232"/>
      <c r="Q320" s="232"/>
      <c r="R320" s="232"/>
      <c r="S320" s="232"/>
      <c r="T320" s="23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4" t="s">
        <v>138</v>
      </c>
      <c r="AU320" s="234" t="s">
        <v>82</v>
      </c>
      <c r="AV320" s="13" t="s">
        <v>80</v>
      </c>
      <c r="AW320" s="13" t="s">
        <v>33</v>
      </c>
      <c r="AX320" s="13" t="s">
        <v>72</v>
      </c>
      <c r="AY320" s="234" t="s">
        <v>127</v>
      </c>
    </row>
    <row r="321" s="14" customFormat="1">
      <c r="A321" s="14"/>
      <c r="B321" s="235"/>
      <c r="C321" s="236"/>
      <c r="D321" s="226" t="s">
        <v>138</v>
      </c>
      <c r="E321" s="237" t="s">
        <v>19</v>
      </c>
      <c r="F321" s="238" t="s">
        <v>436</v>
      </c>
      <c r="G321" s="236"/>
      <c r="H321" s="239">
        <v>40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5" t="s">
        <v>138</v>
      </c>
      <c r="AU321" s="245" t="s">
        <v>82</v>
      </c>
      <c r="AV321" s="14" t="s">
        <v>82</v>
      </c>
      <c r="AW321" s="14" t="s">
        <v>33</v>
      </c>
      <c r="AX321" s="14" t="s">
        <v>72</v>
      </c>
      <c r="AY321" s="245" t="s">
        <v>127</v>
      </c>
    </row>
    <row r="322" s="15" customFormat="1">
      <c r="A322" s="15"/>
      <c r="B322" s="246"/>
      <c r="C322" s="247"/>
      <c r="D322" s="226" t="s">
        <v>138</v>
      </c>
      <c r="E322" s="248" t="s">
        <v>19</v>
      </c>
      <c r="F322" s="249" t="s">
        <v>145</v>
      </c>
      <c r="G322" s="247"/>
      <c r="H322" s="250">
        <v>40</v>
      </c>
      <c r="I322" s="251"/>
      <c r="J322" s="247"/>
      <c r="K322" s="247"/>
      <c r="L322" s="252"/>
      <c r="M322" s="253"/>
      <c r="N322" s="254"/>
      <c r="O322" s="254"/>
      <c r="P322" s="254"/>
      <c r="Q322" s="254"/>
      <c r="R322" s="254"/>
      <c r="S322" s="254"/>
      <c r="T322" s="25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56" t="s">
        <v>138</v>
      </c>
      <c r="AU322" s="256" t="s">
        <v>82</v>
      </c>
      <c r="AV322" s="15" t="s">
        <v>134</v>
      </c>
      <c r="AW322" s="15" t="s">
        <v>33</v>
      </c>
      <c r="AX322" s="15" t="s">
        <v>80</v>
      </c>
      <c r="AY322" s="256" t="s">
        <v>127</v>
      </c>
    </row>
    <row r="323" s="2" customFormat="1" ht="16.5" customHeight="1">
      <c r="A323" s="39"/>
      <c r="B323" s="40"/>
      <c r="C323" s="257" t="s">
        <v>437</v>
      </c>
      <c r="D323" s="257" t="s">
        <v>198</v>
      </c>
      <c r="E323" s="258" t="s">
        <v>438</v>
      </c>
      <c r="F323" s="259" t="s">
        <v>439</v>
      </c>
      <c r="G323" s="260" t="s">
        <v>148</v>
      </c>
      <c r="H323" s="261">
        <v>40.799999999999997</v>
      </c>
      <c r="I323" s="262"/>
      <c r="J323" s="263">
        <f>ROUND(I323*H323,2)</f>
        <v>0</v>
      </c>
      <c r="K323" s="259" t="s">
        <v>133</v>
      </c>
      <c r="L323" s="264"/>
      <c r="M323" s="265" t="s">
        <v>19</v>
      </c>
      <c r="N323" s="266" t="s">
        <v>43</v>
      </c>
      <c r="O323" s="85"/>
      <c r="P323" s="215">
        <f>O323*H323</f>
        <v>0</v>
      </c>
      <c r="Q323" s="215">
        <v>0.048000000000000001</v>
      </c>
      <c r="R323" s="215">
        <f>Q323*H323</f>
        <v>1.9583999999999999</v>
      </c>
      <c r="S323" s="215">
        <v>0</v>
      </c>
      <c r="T323" s="216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17" t="s">
        <v>190</v>
      </c>
      <c r="AT323" s="217" t="s">
        <v>198</v>
      </c>
      <c r="AU323" s="217" t="s">
        <v>82</v>
      </c>
      <c r="AY323" s="18" t="s">
        <v>127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8" t="s">
        <v>80</v>
      </c>
      <c r="BK323" s="218">
        <f>ROUND(I323*H323,2)</f>
        <v>0</v>
      </c>
      <c r="BL323" s="18" t="s">
        <v>134</v>
      </c>
      <c r="BM323" s="217" t="s">
        <v>440</v>
      </c>
    </row>
    <row r="324" s="13" customFormat="1">
      <c r="A324" s="13"/>
      <c r="B324" s="224"/>
      <c r="C324" s="225"/>
      <c r="D324" s="226" t="s">
        <v>138</v>
      </c>
      <c r="E324" s="227" t="s">
        <v>19</v>
      </c>
      <c r="F324" s="228" t="s">
        <v>435</v>
      </c>
      <c r="G324" s="225"/>
      <c r="H324" s="227" t="s">
        <v>19</v>
      </c>
      <c r="I324" s="229"/>
      <c r="J324" s="225"/>
      <c r="K324" s="225"/>
      <c r="L324" s="230"/>
      <c r="M324" s="231"/>
      <c r="N324" s="232"/>
      <c r="O324" s="232"/>
      <c r="P324" s="232"/>
      <c r="Q324" s="232"/>
      <c r="R324" s="232"/>
      <c r="S324" s="232"/>
      <c r="T324" s="23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4" t="s">
        <v>138</v>
      </c>
      <c r="AU324" s="234" t="s">
        <v>82</v>
      </c>
      <c r="AV324" s="13" t="s">
        <v>80</v>
      </c>
      <c r="AW324" s="13" t="s">
        <v>33</v>
      </c>
      <c r="AX324" s="13" t="s">
        <v>72</v>
      </c>
      <c r="AY324" s="234" t="s">
        <v>127</v>
      </c>
    </row>
    <row r="325" s="14" customFormat="1">
      <c r="A325" s="14"/>
      <c r="B325" s="235"/>
      <c r="C325" s="236"/>
      <c r="D325" s="226" t="s">
        <v>138</v>
      </c>
      <c r="E325" s="237" t="s">
        <v>19</v>
      </c>
      <c r="F325" s="238" t="s">
        <v>441</v>
      </c>
      <c r="G325" s="236"/>
      <c r="H325" s="239">
        <v>40.799999999999997</v>
      </c>
      <c r="I325" s="240"/>
      <c r="J325" s="236"/>
      <c r="K325" s="236"/>
      <c r="L325" s="241"/>
      <c r="M325" s="242"/>
      <c r="N325" s="243"/>
      <c r="O325" s="243"/>
      <c r="P325" s="243"/>
      <c r="Q325" s="243"/>
      <c r="R325" s="243"/>
      <c r="S325" s="243"/>
      <c r="T325" s="24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5" t="s">
        <v>138</v>
      </c>
      <c r="AU325" s="245" t="s">
        <v>82</v>
      </c>
      <c r="AV325" s="14" t="s">
        <v>82</v>
      </c>
      <c r="AW325" s="14" t="s">
        <v>33</v>
      </c>
      <c r="AX325" s="14" t="s">
        <v>72</v>
      </c>
      <c r="AY325" s="245" t="s">
        <v>127</v>
      </c>
    </row>
    <row r="326" s="15" customFormat="1">
      <c r="A326" s="15"/>
      <c r="B326" s="246"/>
      <c r="C326" s="247"/>
      <c r="D326" s="226" t="s">
        <v>138</v>
      </c>
      <c r="E326" s="248" t="s">
        <v>19</v>
      </c>
      <c r="F326" s="249" t="s">
        <v>145</v>
      </c>
      <c r="G326" s="247"/>
      <c r="H326" s="250">
        <v>40.799999999999997</v>
      </c>
      <c r="I326" s="251"/>
      <c r="J326" s="247"/>
      <c r="K326" s="247"/>
      <c r="L326" s="252"/>
      <c r="M326" s="253"/>
      <c r="N326" s="254"/>
      <c r="O326" s="254"/>
      <c r="P326" s="254"/>
      <c r="Q326" s="254"/>
      <c r="R326" s="254"/>
      <c r="S326" s="254"/>
      <c r="T326" s="25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56" t="s">
        <v>138</v>
      </c>
      <c r="AU326" s="256" t="s">
        <v>82</v>
      </c>
      <c r="AV326" s="15" t="s">
        <v>134</v>
      </c>
      <c r="AW326" s="15" t="s">
        <v>33</v>
      </c>
      <c r="AX326" s="15" t="s">
        <v>80</v>
      </c>
      <c r="AY326" s="256" t="s">
        <v>127</v>
      </c>
    </row>
    <row r="327" s="2" customFormat="1" ht="37.8" customHeight="1">
      <c r="A327" s="39"/>
      <c r="B327" s="40"/>
      <c r="C327" s="206" t="s">
        <v>442</v>
      </c>
      <c r="D327" s="206" t="s">
        <v>129</v>
      </c>
      <c r="E327" s="207" t="s">
        <v>443</v>
      </c>
      <c r="F327" s="208" t="s">
        <v>444</v>
      </c>
      <c r="G327" s="209" t="s">
        <v>148</v>
      </c>
      <c r="H327" s="210">
        <v>60</v>
      </c>
      <c r="I327" s="211"/>
      <c r="J327" s="212">
        <f>ROUND(I327*H327,2)</f>
        <v>0</v>
      </c>
      <c r="K327" s="208" t="s">
        <v>19</v>
      </c>
      <c r="L327" s="45"/>
      <c r="M327" s="213" t="s">
        <v>19</v>
      </c>
      <c r="N327" s="214" t="s">
        <v>43</v>
      </c>
      <c r="O327" s="85"/>
      <c r="P327" s="215">
        <f>O327*H327</f>
        <v>0</v>
      </c>
      <c r="Q327" s="215">
        <v>0</v>
      </c>
      <c r="R327" s="215">
        <f>Q327*H327</f>
        <v>0</v>
      </c>
      <c r="S327" s="215">
        <v>0</v>
      </c>
      <c r="T327" s="216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17" t="s">
        <v>134</v>
      </c>
      <c r="AT327" s="217" t="s">
        <v>129</v>
      </c>
      <c r="AU327" s="217" t="s">
        <v>82</v>
      </c>
      <c r="AY327" s="18" t="s">
        <v>127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8" t="s">
        <v>80</v>
      </c>
      <c r="BK327" s="218">
        <f>ROUND(I327*H327,2)</f>
        <v>0</v>
      </c>
      <c r="BL327" s="18" t="s">
        <v>134</v>
      </c>
      <c r="BM327" s="217" t="s">
        <v>445</v>
      </c>
    </row>
    <row r="328" s="14" customFormat="1">
      <c r="A328" s="14"/>
      <c r="B328" s="235"/>
      <c r="C328" s="236"/>
      <c r="D328" s="226" t="s">
        <v>138</v>
      </c>
      <c r="E328" s="237" t="s">
        <v>19</v>
      </c>
      <c r="F328" s="238" t="s">
        <v>446</v>
      </c>
      <c r="G328" s="236"/>
      <c r="H328" s="239">
        <v>60</v>
      </c>
      <c r="I328" s="240"/>
      <c r="J328" s="236"/>
      <c r="K328" s="236"/>
      <c r="L328" s="241"/>
      <c r="M328" s="242"/>
      <c r="N328" s="243"/>
      <c r="O328" s="243"/>
      <c r="P328" s="243"/>
      <c r="Q328" s="243"/>
      <c r="R328" s="243"/>
      <c r="S328" s="243"/>
      <c r="T328" s="24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5" t="s">
        <v>138</v>
      </c>
      <c r="AU328" s="245" t="s">
        <v>82</v>
      </c>
      <c r="AV328" s="14" t="s">
        <v>82</v>
      </c>
      <c r="AW328" s="14" t="s">
        <v>33</v>
      </c>
      <c r="AX328" s="14" t="s">
        <v>72</v>
      </c>
      <c r="AY328" s="245" t="s">
        <v>127</v>
      </c>
    </row>
    <row r="329" s="15" customFormat="1">
      <c r="A329" s="15"/>
      <c r="B329" s="246"/>
      <c r="C329" s="247"/>
      <c r="D329" s="226" t="s">
        <v>138</v>
      </c>
      <c r="E329" s="248" t="s">
        <v>19</v>
      </c>
      <c r="F329" s="249" t="s">
        <v>145</v>
      </c>
      <c r="G329" s="247"/>
      <c r="H329" s="250">
        <v>60</v>
      </c>
      <c r="I329" s="251"/>
      <c r="J329" s="247"/>
      <c r="K329" s="247"/>
      <c r="L329" s="252"/>
      <c r="M329" s="253"/>
      <c r="N329" s="254"/>
      <c r="O329" s="254"/>
      <c r="P329" s="254"/>
      <c r="Q329" s="254"/>
      <c r="R329" s="254"/>
      <c r="S329" s="254"/>
      <c r="T329" s="25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56" t="s">
        <v>138</v>
      </c>
      <c r="AU329" s="256" t="s">
        <v>82</v>
      </c>
      <c r="AV329" s="15" t="s">
        <v>134</v>
      </c>
      <c r="AW329" s="15" t="s">
        <v>33</v>
      </c>
      <c r="AX329" s="15" t="s">
        <v>80</v>
      </c>
      <c r="AY329" s="256" t="s">
        <v>127</v>
      </c>
    </row>
    <row r="330" s="2" customFormat="1" ht="16.5" customHeight="1">
      <c r="A330" s="39"/>
      <c r="B330" s="40"/>
      <c r="C330" s="206" t="s">
        <v>447</v>
      </c>
      <c r="D330" s="206" t="s">
        <v>129</v>
      </c>
      <c r="E330" s="207" t="s">
        <v>448</v>
      </c>
      <c r="F330" s="208" t="s">
        <v>449</v>
      </c>
      <c r="G330" s="209" t="s">
        <v>148</v>
      </c>
      <c r="H330" s="210">
        <v>299</v>
      </c>
      <c r="I330" s="211"/>
      <c r="J330" s="212">
        <f>ROUND(I330*H330,2)</f>
        <v>0</v>
      </c>
      <c r="K330" s="208" t="s">
        <v>19</v>
      </c>
      <c r="L330" s="45"/>
      <c r="M330" s="213" t="s">
        <v>19</v>
      </c>
      <c r="N330" s="214" t="s">
        <v>43</v>
      </c>
      <c r="O330" s="85"/>
      <c r="P330" s="215">
        <f>O330*H330</f>
        <v>0</v>
      </c>
      <c r="Q330" s="215">
        <v>0</v>
      </c>
      <c r="R330" s="215">
        <f>Q330*H330</f>
        <v>0</v>
      </c>
      <c r="S330" s="215">
        <v>0</v>
      </c>
      <c r="T330" s="216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7" t="s">
        <v>134</v>
      </c>
      <c r="AT330" s="217" t="s">
        <v>129</v>
      </c>
      <c r="AU330" s="217" t="s">
        <v>82</v>
      </c>
      <c r="AY330" s="18" t="s">
        <v>127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8" t="s">
        <v>80</v>
      </c>
      <c r="BK330" s="218">
        <f>ROUND(I330*H330,2)</f>
        <v>0</v>
      </c>
      <c r="BL330" s="18" t="s">
        <v>134</v>
      </c>
      <c r="BM330" s="217" t="s">
        <v>450</v>
      </c>
    </row>
    <row r="331" s="14" customFormat="1">
      <c r="A331" s="14"/>
      <c r="B331" s="235"/>
      <c r="C331" s="236"/>
      <c r="D331" s="226" t="s">
        <v>138</v>
      </c>
      <c r="E331" s="237" t="s">
        <v>19</v>
      </c>
      <c r="F331" s="238" t="s">
        <v>451</v>
      </c>
      <c r="G331" s="236"/>
      <c r="H331" s="239">
        <v>299</v>
      </c>
      <c r="I331" s="240"/>
      <c r="J331" s="236"/>
      <c r="K331" s="236"/>
      <c r="L331" s="241"/>
      <c r="M331" s="242"/>
      <c r="N331" s="243"/>
      <c r="O331" s="243"/>
      <c r="P331" s="243"/>
      <c r="Q331" s="243"/>
      <c r="R331" s="243"/>
      <c r="S331" s="243"/>
      <c r="T331" s="24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5" t="s">
        <v>138</v>
      </c>
      <c r="AU331" s="245" t="s">
        <v>82</v>
      </c>
      <c r="AV331" s="14" t="s">
        <v>82</v>
      </c>
      <c r="AW331" s="14" t="s">
        <v>33</v>
      </c>
      <c r="AX331" s="14" t="s">
        <v>72</v>
      </c>
      <c r="AY331" s="245" t="s">
        <v>127</v>
      </c>
    </row>
    <row r="332" s="15" customFormat="1">
      <c r="A332" s="15"/>
      <c r="B332" s="246"/>
      <c r="C332" s="247"/>
      <c r="D332" s="226" t="s">
        <v>138</v>
      </c>
      <c r="E332" s="248" t="s">
        <v>19</v>
      </c>
      <c r="F332" s="249" t="s">
        <v>145</v>
      </c>
      <c r="G332" s="247"/>
      <c r="H332" s="250">
        <v>299</v>
      </c>
      <c r="I332" s="251"/>
      <c r="J332" s="247"/>
      <c r="K332" s="247"/>
      <c r="L332" s="252"/>
      <c r="M332" s="253"/>
      <c r="N332" s="254"/>
      <c r="O332" s="254"/>
      <c r="P332" s="254"/>
      <c r="Q332" s="254"/>
      <c r="R332" s="254"/>
      <c r="S332" s="254"/>
      <c r="T332" s="25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56" t="s">
        <v>138</v>
      </c>
      <c r="AU332" s="256" t="s">
        <v>82</v>
      </c>
      <c r="AV332" s="15" t="s">
        <v>134</v>
      </c>
      <c r="AW332" s="15" t="s">
        <v>33</v>
      </c>
      <c r="AX332" s="15" t="s">
        <v>80</v>
      </c>
      <c r="AY332" s="256" t="s">
        <v>127</v>
      </c>
    </row>
    <row r="333" s="2" customFormat="1" ht="33" customHeight="1">
      <c r="A333" s="39"/>
      <c r="B333" s="40"/>
      <c r="C333" s="206" t="s">
        <v>452</v>
      </c>
      <c r="D333" s="206" t="s">
        <v>129</v>
      </c>
      <c r="E333" s="207" t="s">
        <v>453</v>
      </c>
      <c r="F333" s="208" t="s">
        <v>454</v>
      </c>
      <c r="G333" s="209" t="s">
        <v>148</v>
      </c>
      <c r="H333" s="210">
        <v>299</v>
      </c>
      <c r="I333" s="211"/>
      <c r="J333" s="212">
        <f>ROUND(I333*H333,2)</f>
        <v>0</v>
      </c>
      <c r="K333" s="208" t="s">
        <v>335</v>
      </c>
      <c r="L333" s="45"/>
      <c r="M333" s="213" t="s">
        <v>19</v>
      </c>
      <c r="N333" s="214" t="s">
        <v>43</v>
      </c>
      <c r="O333" s="85"/>
      <c r="P333" s="215">
        <f>O333*H333</f>
        <v>0</v>
      </c>
      <c r="Q333" s="215">
        <v>0.00060999999999999997</v>
      </c>
      <c r="R333" s="215">
        <f>Q333*H333</f>
        <v>0.18239</v>
      </c>
      <c r="S333" s="215">
        <v>0</v>
      </c>
      <c r="T333" s="216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17" t="s">
        <v>134</v>
      </c>
      <c r="AT333" s="217" t="s">
        <v>129</v>
      </c>
      <c r="AU333" s="217" t="s">
        <v>82</v>
      </c>
      <c r="AY333" s="18" t="s">
        <v>127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8" t="s">
        <v>80</v>
      </c>
      <c r="BK333" s="218">
        <f>ROUND(I333*H333,2)</f>
        <v>0</v>
      </c>
      <c r="BL333" s="18" t="s">
        <v>134</v>
      </c>
      <c r="BM333" s="217" t="s">
        <v>455</v>
      </c>
    </row>
    <row r="334" s="2" customFormat="1">
      <c r="A334" s="39"/>
      <c r="B334" s="40"/>
      <c r="C334" s="41"/>
      <c r="D334" s="219" t="s">
        <v>136</v>
      </c>
      <c r="E334" s="41"/>
      <c r="F334" s="220" t="s">
        <v>456</v>
      </c>
      <c r="G334" s="41"/>
      <c r="H334" s="41"/>
      <c r="I334" s="221"/>
      <c r="J334" s="41"/>
      <c r="K334" s="41"/>
      <c r="L334" s="45"/>
      <c r="M334" s="222"/>
      <c r="N334" s="223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136</v>
      </c>
      <c r="AU334" s="18" t="s">
        <v>82</v>
      </c>
    </row>
    <row r="335" s="14" customFormat="1">
      <c r="A335" s="14"/>
      <c r="B335" s="235"/>
      <c r="C335" s="236"/>
      <c r="D335" s="226" t="s">
        <v>138</v>
      </c>
      <c r="E335" s="237" t="s">
        <v>19</v>
      </c>
      <c r="F335" s="238" t="s">
        <v>451</v>
      </c>
      <c r="G335" s="236"/>
      <c r="H335" s="239">
        <v>299</v>
      </c>
      <c r="I335" s="240"/>
      <c r="J335" s="236"/>
      <c r="K335" s="236"/>
      <c r="L335" s="241"/>
      <c r="M335" s="242"/>
      <c r="N335" s="243"/>
      <c r="O335" s="243"/>
      <c r="P335" s="243"/>
      <c r="Q335" s="243"/>
      <c r="R335" s="243"/>
      <c r="S335" s="243"/>
      <c r="T335" s="24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5" t="s">
        <v>138</v>
      </c>
      <c r="AU335" s="245" t="s">
        <v>82</v>
      </c>
      <c r="AV335" s="14" t="s">
        <v>82</v>
      </c>
      <c r="AW335" s="14" t="s">
        <v>33</v>
      </c>
      <c r="AX335" s="14" t="s">
        <v>72</v>
      </c>
      <c r="AY335" s="245" t="s">
        <v>127</v>
      </c>
    </row>
    <row r="336" s="15" customFormat="1">
      <c r="A336" s="15"/>
      <c r="B336" s="246"/>
      <c r="C336" s="247"/>
      <c r="D336" s="226" t="s">
        <v>138</v>
      </c>
      <c r="E336" s="248" t="s">
        <v>19</v>
      </c>
      <c r="F336" s="249" t="s">
        <v>145</v>
      </c>
      <c r="G336" s="247"/>
      <c r="H336" s="250">
        <v>299</v>
      </c>
      <c r="I336" s="251"/>
      <c r="J336" s="247"/>
      <c r="K336" s="247"/>
      <c r="L336" s="252"/>
      <c r="M336" s="253"/>
      <c r="N336" s="254"/>
      <c r="O336" s="254"/>
      <c r="P336" s="254"/>
      <c r="Q336" s="254"/>
      <c r="R336" s="254"/>
      <c r="S336" s="254"/>
      <c r="T336" s="25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56" t="s">
        <v>138</v>
      </c>
      <c r="AU336" s="256" t="s">
        <v>82</v>
      </c>
      <c r="AV336" s="15" t="s">
        <v>134</v>
      </c>
      <c r="AW336" s="15" t="s">
        <v>33</v>
      </c>
      <c r="AX336" s="15" t="s">
        <v>80</v>
      </c>
      <c r="AY336" s="256" t="s">
        <v>127</v>
      </c>
    </row>
    <row r="337" s="2" customFormat="1" ht="33" customHeight="1">
      <c r="A337" s="39"/>
      <c r="B337" s="40"/>
      <c r="C337" s="206" t="s">
        <v>457</v>
      </c>
      <c r="D337" s="206" t="s">
        <v>129</v>
      </c>
      <c r="E337" s="207" t="s">
        <v>458</v>
      </c>
      <c r="F337" s="208" t="s">
        <v>459</v>
      </c>
      <c r="G337" s="209" t="s">
        <v>315</v>
      </c>
      <c r="H337" s="210">
        <v>2</v>
      </c>
      <c r="I337" s="211"/>
      <c r="J337" s="212">
        <f>ROUND(I337*H337,2)</f>
        <v>0</v>
      </c>
      <c r="K337" s="208" t="s">
        <v>133</v>
      </c>
      <c r="L337" s="45"/>
      <c r="M337" s="213" t="s">
        <v>19</v>
      </c>
      <c r="N337" s="214" t="s">
        <v>43</v>
      </c>
      <c r="O337" s="85"/>
      <c r="P337" s="215">
        <f>O337*H337</f>
        <v>0</v>
      </c>
      <c r="Q337" s="215">
        <v>0</v>
      </c>
      <c r="R337" s="215">
        <f>Q337*H337</f>
        <v>0</v>
      </c>
      <c r="S337" s="215">
        <v>0.082000000000000003</v>
      </c>
      <c r="T337" s="216">
        <f>S337*H337</f>
        <v>0.16400000000000001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17" t="s">
        <v>134</v>
      </c>
      <c r="AT337" s="217" t="s">
        <v>129</v>
      </c>
      <c r="AU337" s="217" t="s">
        <v>82</v>
      </c>
      <c r="AY337" s="18" t="s">
        <v>127</v>
      </c>
      <c r="BE337" s="218">
        <f>IF(N337="základní",J337,0)</f>
        <v>0</v>
      </c>
      <c r="BF337" s="218">
        <f>IF(N337="snížená",J337,0)</f>
        <v>0</v>
      </c>
      <c r="BG337" s="218">
        <f>IF(N337="zákl. přenesená",J337,0)</f>
        <v>0</v>
      </c>
      <c r="BH337" s="218">
        <f>IF(N337="sníž. přenesená",J337,0)</f>
        <v>0</v>
      </c>
      <c r="BI337" s="218">
        <f>IF(N337="nulová",J337,0)</f>
        <v>0</v>
      </c>
      <c r="BJ337" s="18" t="s">
        <v>80</v>
      </c>
      <c r="BK337" s="218">
        <f>ROUND(I337*H337,2)</f>
        <v>0</v>
      </c>
      <c r="BL337" s="18" t="s">
        <v>134</v>
      </c>
      <c r="BM337" s="217" t="s">
        <v>460</v>
      </c>
    </row>
    <row r="338" s="2" customFormat="1">
      <c r="A338" s="39"/>
      <c r="B338" s="40"/>
      <c r="C338" s="41"/>
      <c r="D338" s="219" t="s">
        <v>136</v>
      </c>
      <c r="E338" s="41"/>
      <c r="F338" s="220" t="s">
        <v>461</v>
      </c>
      <c r="G338" s="41"/>
      <c r="H338" s="41"/>
      <c r="I338" s="221"/>
      <c r="J338" s="41"/>
      <c r="K338" s="41"/>
      <c r="L338" s="45"/>
      <c r="M338" s="222"/>
      <c r="N338" s="223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136</v>
      </c>
      <c r="AU338" s="18" t="s">
        <v>82</v>
      </c>
    </row>
    <row r="339" s="2" customFormat="1" ht="16.5" customHeight="1">
      <c r="A339" s="39"/>
      <c r="B339" s="40"/>
      <c r="C339" s="206" t="s">
        <v>462</v>
      </c>
      <c r="D339" s="206" t="s">
        <v>129</v>
      </c>
      <c r="E339" s="207" t="s">
        <v>463</v>
      </c>
      <c r="F339" s="208" t="s">
        <v>464</v>
      </c>
      <c r="G339" s="209" t="s">
        <v>315</v>
      </c>
      <c r="H339" s="210">
        <v>3</v>
      </c>
      <c r="I339" s="211"/>
      <c r="J339" s="212">
        <f>ROUND(I339*H339,2)</f>
        <v>0</v>
      </c>
      <c r="K339" s="208" t="s">
        <v>335</v>
      </c>
      <c r="L339" s="45"/>
      <c r="M339" s="213" t="s">
        <v>19</v>
      </c>
      <c r="N339" s="214" t="s">
        <v>43</v>
      </c>
      <c r="O339" s="85"/>
      <c r="P339" s="215">
        <f>O339*H339</f>
        <v>0</v>
      </c>
      <c r="Q339" s="215">
        <v>0.00069999999999999999</v>
      </c>
      <c r="R339" s="215">
        <f>Q339*H339</f>
        <v>0.0020999999999999999</v>
      </c>
      <c r="S339" s="215">
        <v>0</v>
      </c>
      <c r="T339" s="216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17" t="s">
        <v>134</v>
      </c>
      <c r="AT339" s="217" t="s">
        <v>129</v>
      </c>
      <c r="AU339" s="217" t="s">
        <v>82</v>
      </c>
      <c r="AY339" s="18" t="s">
        <v>127</v>
      </c>
      <c r="BE339" s="218">
        <f>IF(N339="základní",J339,0)</f>
        <v>0</v>
      </c>
      <c r="BF339" s="218">
        <f>IF(N339="snížená",J339,0)</f>
        <v>0</v>
      </c>
      <c r="BG339" s="218">
        <f>IF(N339="zákl. přenesená",J339,0)</f>
        <v>0</v>
      </c>
      <c r="BH339" s="218">
        <f>IF(N339="sníž. přenesená",J339,0)</f>
        <v>0</v>
      </c>
      <c r="BI339" s="218">
        <f>IF(N339="nulová",J339,0)</f>
        <v>0</v>
      </c>
      <c r="BJ339" s="18" t="s">
        <v>80</v>
      </c>
      <c r="BK339" s="218">
        <f>ROUND(I339*H339,2)</f>
        <v>0</v>
      </c>
      <c r="BL339" s="18" t="s">
        <v>134</v>
      </c>
      <c r="BM339" s="217" t="s">
        <v>465</v>
      </c>
    </row>
    <row r="340" s="2" customFormat="1">
      <c r="A340" s="39"/>
      <c r="B340" s="40"/>
      <c r="C340" s="41"/>
      <c r="D340" s="219" t="s">
        <v>136</v>
      </c>
      <c r="E340" s="41"/>
      <c r="F340" s="220" t="s">
        <v>466</v>
      </c>
      <c r="G340" s="41"/>
      <c r="H340" s="41"/>
      <c r="I340" s="221"/>
      <c r="J340" s="41"/>
      <c r="K340" s="41"/>
      <c r="L340" s="45"/>
      <c r="M340" s="222"/>
      <c r="N340" s="223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136</v>
      </c>
      <c r="AU340" s="18" t="s">
        <v>82</v>
      </c>
    </row>
    <row r="341" s="2" customFormat="1" ht="16.5" customHeight="1">
      <c r="A341" s="39"/>
      <c r="B341" s="40"/>
      <c r="C341" s="206" t="s">
        <v>467</v>
      </c>
      <c r="D341" s="206" t="s">
        <v>129</v>
      </c>
      <c r="E341" s="207" t="s">
        <v>468</v>
      </c>
      <c r="F341" s="208" t="s">
        <v>469</v>
      </c>
      <c r="G341" s="209" t="s">
        <v>315</v>
      </c>
      <c r="H341" s="210">
        <v>3</v>
      </c>
      <c r="I341" s="211"/>
      <c r="J341" s="212">
        <f>ROUND(I341*H341,2)</f>
        <v>0</v>
      </c>
      <c r="K341" s="208" t="s">
        <v>335</v>
      </c>
      <c r="L341" s="45"/>
      <c r="M341" s="213" t="s">
        <v>19</v>
      </c>
      <c r="N341" s="214" t="s">
        <v>43</v>
      </c>
      <c r="O341" s="85"/>
      <c r="P341" s="215">
        <f>O341*H341</f>
        <v>0</v>
      </c>
      <c r="Q341" s="215">
        <v>0.11241</v>
      </c>
      <c r="R341" s="215">
        <f>Q341*H341</f>
        <v>0.33722999999999997</v>
      </c>
      <c r="S341" s="215">
        <v>0</v>
      </c>
      <c r="T341" s="216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17" t="s">
        <v>134</v>
      </c>
      <c r="AT341" s="217" t="s">
        <v>129</v>
      </c>
      <c r="AU341" s="217" t="s">
        <v>82</v>
      </c>
      <c r="AY341" s="18" t="s">
        <v>127</v>
      </c>
      <c r="BE341" s="218">
        <f>IF(N341="základní",J341,0)</f>
        <v>0</v>
      </c>
      <c r="BF341" s="218">
        <f>IF(N341="snížená",J341,0)</f>
        <v>0</v>
      </c>
      <c r="BG341" s="218">
        <f>IF(N341="zákl. přenesená",J341,0)</f>
        <v>0</v>
      </c>
      <c r="BH341" s="218">
        <f>IF(N341="sníž. přenesená",J341,0)</f>
        <v>0</v>
      </c>
      <c r="BI341" s="218">
        <f>IF(N341="nulová",J341,0)</f>
        <v>0</v>
      </c>
      <c r="BJ341" s="18" t="s">
        <v>80</v>
      </c>
      <c r="BK341" s="218">
        <f>ROUND(I341*H341,2)</f>
        <v>0</v>
      </c>
      <c r="BL341" s="18" t="s">
        <v>134</v>
      </c>
      <c r="BM341" s="217" t="s">
        <v>470</v>
      </c>
    </row>
    <row r="342" s="2" customFormat="1">
      <c r="A342" s="39"/>
      <c r="B342" s="40"/>
      <c r="C342" s="41"/>
      <c r="D342" s="219" t="s">
        <v>136</v>
      </c>
      <c r="E342" s="41"/>
      <c r="F342" s="220" t="s">
        <v>471</v>
      </c>
      <c r="G342" s="41"/>
      <c r="H342" s="41"/>
      <c r="I342" s="221"/>
      <c r="J342" s="41"/>
      <c r="K342" s="41"/>
      <c r="L342" s="45"/>
      <c r="M342" s="222"/>
      <c r="N342" s="223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136</v>
      </c>
      <c r="AU342" s="18" t="s">
        <v>82</v>
      </c>
    </row>
    <row r="343" s="2" customFormat="1" ht="16.5" customHeight="1">
      <c r="A343" s="39"/>
      <c r="B343" s="40"/>
      <c r="C343" s="257" t="s">
        <v>446</v>
      </c>
      <c r="D343" s="257" t="s">
        <v>198</v>
      </c>
      <c r="E343" s="258" t="s">
        <v>472</v>
      </c>
      <c r="F343" s="259" t="s">
        <v>473</v>
      </c>
      <c r="G343" s="260" t="s">
        <v>315</v>
      </c>
      <c r="H343" s="261">
        <v>3</v>
      </c>
      <c r="I343" s="262"/>
      <c r="J343" s="263">
        <f>ROUND(I343*H343,2)</f>
        <v>0</v>
      </c>
      <c r="K343" s="259" t="s">
        <v>133</v>
      </c>
      <c r="L343" s="264"/>
      <c r="M343" s="265" t="s">
        <v>19</v>
      </c>
      <c r="N343" s="266" t="s">
        <v>43</v>
      </c>
      <c r="O343" s="85"/>
      <c r="P343" s="215">
        <f>O343*H343</f>
        <v>0</v>
      </c>
      <c r="Q343" s="215">
        <v>0.0061000000000000004</v>
      </c>
      <c r="R343" s="215">
        <f>Q343*H343</f>
        <v>0.0183</v>
      </c>
      <c r="S343" s="215">
        <v>0</v>
      </c>
      <c r="T343" s="216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17" t="s">
        <v>190</v>
      </c>
      <c r="AT343" s="217" t="s">
        <v>198</v>
      </c>
      <c r="AU343" s="217" t="s">
        <v>82</v>
      </c>
      <c r="AY343" s="18" t="s">
        <v>127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8" t="s">
        <v>80</v>
      </c>
      <c r="BK343" s="218">
        <f>ROUND(I343*H343,2)</f>
        <v>0</v>
      </c>
      <c r="BL343" s="18" t="s">
        <v>134</v>
      </c>
      <c r="BM343" s="217" t="s">
        <v>474</v>
      </c>
    </row>
    <row r="344" s="2" customFormat="1" ht="16.5" customHeight="1">
      <c r="A344" s="39"/>
      <c r="B344" s="40"/>
      <c r="C344" s="257" t="s">
        <v>475</v>
      </c>
      <c r="D344" s="257" t="s">
        <v>198</v>
      </c>
      <c r="E344" s="258" t="s">
        <v>476</v>
      </c>
      <c r="F344" s="259" t="s">
        <v>477</v>
      </c>
      <c r="G344" s="260" t="s">
        <v>315</v>
      </c>
      <c r="H344" s="261">
        <v>3</v>
      </c>
      <c r="I344" s="262"/>
      <c r="J344" s="263">
        <f>ROUND(I344*H344,2)</f>
        <v>0</v>
      </c>
      <c r="K344" s="259" t="s">
        <v>335</v>
      </c>
      <c r="L344" s="264"/>
      <c r="M344" s="265" t="s">
        <v>19</v>
      </c>
      <c r="N344" s="266" t="s">
        <v>43</v>
      </c>
      <c r="O344" s="85"/>
      <c r="P344" s="215">
        <f>O344*H344</f>
        <v>0</v>
      </c>
      <c r="Q344" s="215">
        <v>0.0030000000000000001</v>
      </c>
      <c r="R344" s="215">
        <f>Q344*H344</f>
        <v>0.0090000000000000011</v>
      </c>
      <c r="S344" s="215">
        <v>0</v>
      </c>
      <c r="T344" s="216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17" t="s">
        <v>190</v>
      </c>
      <c r="AT344" s="217" t="s">
        <v>198</v>
      </c>
      <c r="AU344" s="217" t="s">
        <v>82</v>
      </c>
      <c r="AY344" s="18" t="s">
        <v>127</v>
      </c>
      <c r="BE344" s="218">
        <f>IF(N344="základní",J344,0)</f>
        <v>0</v>
      </c>
      <c r="BF344" s="218">
        <f>IF(N344="snížená",J344,0)</f>
        <v>0</v>
      </c>
      <c r="BG344" s="218">
        <f>IF(N344="zákl. přenesená",J344,0)</f>
        <v>0</v>
      </c>
      <c r="BH344" s="218">
        <f>IF(N344="sníž. přenesená",J344,0)</f>
        <v>0</v>
      </c>
      <c r="BI344" s="218">
        <f>IF(N344="nulová",J344,0)</f>
        <v>0</v>
      </c>
      <c r="BJ344" s="18" t="s">
        <v>80</v>
      </c>
      <c r="BK344" s="218">
        <f>ROUND(I344*H344,2)</f>
        <v>0</v>
      </c>
      <c r="BL344" s="18" t="s">
        <v>134</v>
      </c>
      <c r="BM344" s="217" t="s">
        <v>478</v>
      </c>
    </row>
    <row r="345" s="2" customFormat="1" ht="16.5" customHeight="1">
      <c r="A345" s="39"/>
      <c r="B345" s="40"/>
      <c r="C345" s="257" t="s">
        <v>479</v>
      </c>
      <c r="D345" s="257" t="s">
        <v>198</v>
      </c>
      <c r="E345" s="258" t="s">
        <v>480</v>
      </c>
      <c r="F345" s="259" t="s">
        <v>481</v>
      </c>
      <c r="G345" s="260" t="s">
        <v>315</v>
      </c>
      <c r="H345" s="261">
        <v>6</v>
      </c>
      <c r="I345" s="262"/>
      <c r="J345" s="263">
        <f>ROUND(I345*H345,2)</f>
        <v>0</v>
      </c>
      <c r="K345" s="259" t="s">
        <v>335</v>
      </c>
      <c r="L345" s="264"/>
      <c r="M345" s="265" t="s">
        <v>19</v>
      </c>
      <c r="N345" s="266" t="s">
        <v>43</v>
      </c>
      <c r="O345" s="85"/>
      <c r="P345" s="215">
        <f>O345*H345</f>
        <v>0</v>
      </c>
      <c r="Q345" s="215">
        <v>0.00035</v>
      </c>
      <c r="R345" s="215">
        <f>Q345*H345</f>
        <v>0.0020999999999999999</v>
      </c>
      <c r="S345" s="215">
        <v>0</v>
      </c>
      <c r="T345" s="216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17" t="s">
        <v>190</v>
      </c>
      <c r="AT345" s="217" t="s">
        <v>198</v>
      </c>
      <c r="AU345" s="217" t="s">
        <v>82</v>
      </c>
      <c r="AY345" s="18" t="s">
        <v>127</v>
      </c>
      <c r="BE345" s="218">
        <f>IF(N345="základní",J345,0)</f>
        <v>0</v>
      </c>
      <c r="BF345" s="218">
        <f>IF(N345="snížená",J345,0)</f>
        <v>0</v>
      </c>
      <c r="BG345" s="218">
        <f>IF(N345="zákl. přenesená",J345,0)</f>
        <v>0</v>
      </c>
      <c r="BH345" s="218">
        <f>IF(N345="sníž. přenesená",J345,0)</f>
        <v>0</v>
      </c>
      <c r="BI345" s="218">
        <f>IF(N345="nulová",J345,0)</f>
        <v>0</v>
      </c>
      <c r="BJ345" s="18" t="s">
        <v>80</v>
      </c>
      <c r="BK345" s="218">
        <f>ROUND(I345*H345,2)</f>
        <v>0</v>
      </c>
      <c r="BL345" s="18" t="s">
        <v>134</v>
      </c>
      <c r="BM345" s="217" t="s">
        <v>482</v>
      </c>
    </row>
    <row r="346" s="2" customFormat="1" ht="16.5" customHeight="1">
      <c r="A346" s="39"/>
      <c r="B346" s="40"/>
      <c r="C346" s="257" t="s">
        <v>483</v>
      </c>
      <c r="D346" s="257" t="s">
        <v>198</v>
      </c>
      <c r="E346" s="258" t="s">
        <v>484</v>
      </c>
      <c r="F346" s="259" t="s">
        <v>485</v>
      </c>
      <c r="G346" s="260" t="s">
        <v>315</v>
      </c>
      <c r="H346" s="261">
        <v>3</v>
      </c>
      <c r="I346" s="262"/>
      <c r="J346" s="263">
        <f>ROUND(I346*H346,2)</f>
        <v>0</v>
      </c>
      <c r="K346" s="259" t="s">
        <v>335</v>
      </c>
      <c r="L346" s="264"/>
      <c r="M346" s="265" t="s">
        <v>19</v>
      </c>
      <c r="N346" s="266" t="s">
        <v>43</v>
      </c>
      <c r="O346" s="85"/>
      <c r="P346" s="215">
        <f>O346*H346</f>
        <v>0</v>
      </c>
      <c r="Q346" s="215">
        <v>0.00010000000000000001</v>
      </c>
      <c r="R346" s="215">
        <f>Q346*H346</f>
        <v>0.00030000000000000003</v>
      </c>
      <c r="S346" s="215">
        <v>0</v>
      </c>
      <c r="T346" s="216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17" t="s">
        <v>190</v>
      </c>
      <c r="AT346" s="217" t="s">
        <v>198</v>
      </c>
      <c r="AU346" s="217" t="s">
        <v>82</v>
      </c>
      <c r="AY346" s="18" t="s">
        <v>127</v>
      </c>
      <c r="BE346" s="218">
        <f>IF(N346="základní",J346,0)</f>
        <v>0</v>
      </c>
      <c r="BF346" s="218">
        <f>IF(N346="snížená",J346,0)</f>
        <v>0</v>
      </c>
      <c r="BG346" s="218">
        <f>IF(N346="zákl. přenesená",J346,0)</f>
        <v>0</v>
      </c>
      <c r="BH346" s="218">
        <f>IF(N346="sníž. přenesená",J346,0)</f>
        <v>0</v>
      </c>
      <c r="BI346" s="218">
        <f>IF(N346="nulová",J346,0)</f>
        <v>0</v>
      </c>
      <c r="BJ346" s="18" t="s">
        <v>80</v>
      </c>
      <c r="BK346" s="218">
        <f>ROUND(I346*H346,2)</f>
        <v>0</v>
      </c>
      <c r="BL346" s="18" t="s">
        <v>134</v>
      </c>
      <c r="BM346" s="217" t="s">
        <v>486</v>
      </c>
    </row>
    <row r="347" s="12" customFormat="1" ht="22.8" customHeight="1">
      <c r="A347" s="12"/>
      <c r="B347" s="190"/>
      <c r="C347" s="191"/>
      <c r="D347" s="192" t="s">
        <v>71</v>
      </c>
      <c r="E347" s="204" t="s">
        <v>487</v>
      </c>
      <c r="F347" s="204" t="s">
        <v>488</v>
      </c>
      <c r="G347" s="191"/>
      <c r="H347" s="191"/>
      <c r="I347" s="194"/>
      <c r="J347" s="205">
        <f>BK347</f>
        <v>0</v>
      </c>
      <c r="K347" s="191"/>
      <c r="L347" s="196"/>
      <c r="M347" s="197"/>
      <c r="N347" s="198"/>
      <c r="O347" s="198"/>
      <c r="P347" s="199">
        <f>P348</f>
        <v>0</v>
      </c>
      <c r="Q347" s="198"/>
      <c r="R347" s="199">
        <f>R348</f>
        <v>0</v>
      </c>
      <c r="S347" s="198"/>
      <c r="T347" s="200">
        <f>T348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01" t="s">
        <v>80</v>
      </c>
      <c r="AT347" s="202" t="s">
        <v>71</v>
      </c>
      <c r="AU347" s="202" t="s">
        <v>80</v>
      </c>
      <c r="AY347" s="201" t="s">
        <v>127</v>
      </c>
      <c r="BK347" s="203">
        <f>BK348</f>
        <v>0</v>
      </c>
    </row>
    <row r="348" s="2" customFormat="1" ht="24.15" customHeight="1">
      <c r="A348" s="39"/>
      <c r="B348" s="40"/>
      <c r="C348" s="206" t="s">
        <v>489</v>
      </c>
      <c r="D348" s="206" t="s">
        <v>129</v>
      </c>
      <c r="E348" s="207" t="s">
        <v>490</v>
      </c>
      <c r="F348" s="208" t="s">
        <v>491</v>
      </c>
      <c r="G348" s="209" t="s">
        <v>201</v>
      </c>
      <c r="H348" s="210">
        <v>109.752</v>
      </c>
      <c r="I348" s="211"/>
      <c r="J348" s="212">
        <f>ROUND(I348*H348,2)</f>
        <v>0</v>
      </c>
      <c r="K348" s="208" t="s">
        <v>19</v>
      </c>
      <c r="L348" s="45"/>
      <c r="M348" s="213" t="s">
        <v>19</v>
      </c>
      <c r="N348" s="214" t="s">
        <v>43</v>
      </c>
      <c r="O348" s="85"/>
      <c r="P348" s="215">
        <f>O348*H348</f>
        <v>0</v>
      </c>
      <c r="Q348" s="215">
        <v>0</v>
      </c>
      <c r="R348" s="215">
        <f>Q348*H348</f>
        <v>0</v>
      </c>
      <c r="S348" s="215">
        <v>0</v>
      </c>
      <c r="T348" s="216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17" t="s">
        <v>134</v>
      </c>
      <c r="AT348" s="217" t="s">
        <v>129</v>
      </c>
      <c r="AU348" s="217" t="s">
        <v>82</v>
      </c>
      <c r="AY348" s="18" t="s">
        <v>127</v>
      </c>
      <c r="BE348" s="218">
        <f>IF(N348="základní",J348,0)</f>
        <v>0</v>
      </c>
      <c r="BF348" s="218">
        <f>IF(N348="snížená",J348,0)</f>
        <v>0</v>
      </c>
      <c r="BG348" s="218">
        <f>IF(N348="zákl. přenesená",J348,0)</f>
        <v>0</v>
      </c>
      <c r="BH348" s="218">
        <f>IF(N348="sníž. přenesená",J348,0)</f>
        <v>0</v>
      </c>
      <c r="BI348" s="218">
        <f>IF(N348="nulová",J348,0)</f>
        <v>0</v>
      </c>
      <c r="BJ348" s="18" t="s">
        <v>80</v>
      </c>
      <c r="BK348" s="218">
        <f>ROUND(I348*H348,2)</f>
        <v>0</v>
      </c>
      <c r="BL348" s="18" t="s">
        <v>134</v>
      </c>
      <c r="BM348" s="217" t="s">
        <v>492</v>
      </c>
    </row>
    <row r="349" s="12" customFormat="1" ht="22.8" customHeight="1">
      <c r="A349" s="12"/>
      <c r="B349" s="190"/>
      <c r="C349" s="191"/>
      <c r="D349" s="192" t="s">
        <v>71</v>
      </c>
      <c r="E349" s="204" t="s">
        <v>493</v>
      </c>
      <c r="F349" s="204" t="s">
        <v>494</v>
      </c>
      <c r="G349" s="191"/>
      <c r="H349" s="191"/>
      <c r="I349" s="194"/>
      <c r="J349" s="205">
        <f>BK349</f>
        <v>0</v>
      </c>
      <c r="K349" s="191"/>
      <c r="L349" s="196"/>
      <c r="M349" s="197"/>
      <c r="N349" s="198"/>
      <c r="O349" s="198"/>
      <c r="P349" s="199">
        <f>SUM(P350:P351)</f>
        <v>0</v>
      </c>
      <c r="Q349" s="198"/>
      <c r="R349" s="199">
        <f>SUM(R350:R351)</f>
        <v>0</v>
      </c>
      <c r="S349" s="198"/>
      <c r="T349" s="200">
        <f>SUM(T350:T351)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201" t="s">
        <v>80</v>
      </c>
      <c r="AT349" s="202" t="s">
        <v>71</v>
      </c>
      <c r="AU349" s="202" t="s">
        <v>80</v>
      </c>
      <c r="AY349" s="201" t="s">
        <v>127</v>
      </c>
      <c r="BK349" s="203">
        <f>SUM(BK350:BK351)</f>
        <v>0</v>
      </c>
    </row>
    <row r="350" s="2" customFormat="1" ht="24.15" customHeight="1">
      <c r="A350" s="39"/>
      <c r="B350" s="40"/>
      <c r="C350" s="206" t="s">
        <v>495</v>
      </c>
      <c r="D350" s="206" t="s">
        <v>129</v>
      </c>
      <c r="E350" s="207" t="s">
        <v>496</v>
      </c>
      <c r="F350" s="208" t="s">
        <v>497</v>
      </c>
      <c r="G350" s="209" t="s">
        <v>201</v>
      </c>
      <c r="H350" s="210">
        <v>240.96700000000001</v>
      </c>
      <c r="I350" s="211"/>
      <c r="J350" s="212">
        <f>ROUND(I350*H350,2)</f>
        <v>0</v>
      </c>
      <c r="K350" s="208" t="s">
        <v>133</v>
      </c>
      <c r="L350" s="45"/>
      <c r="M350" s="213" t="s">
        <v>19</v>
      </c>
      <c r="N350" s="214" t="s">
        <v>43</v>
      </c>
      <c r="O350" s="85"/>
      <c r="P350" s="215">
        <f>O350*H350</f>
        <v>0</v>
      </c>
      <c r="Q350" s="215">
        <v>0</v>
      </c>
      <c r="R350" s="215">
        <f>Q350*H350</f>
        <v>0</v>
      </c>
      <c r="S350" s="215">
        <v>0</v>
      </c>
      <c r="T350" s="216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17" t="s">
        <v>134</v>
      </c>
      <c r="AT350" s="217" t="s">
        <v>129</v>
      </c>
      <c r="AU350" s="217" t="s">
        <v>82</v>
      </c>
      <c r="AY350" s="18" t="s">
        <v>127</v>
      </c>
      <c r="BE350" s="218">
        <f>IF(N350="základní",J350,0)</f>
        <v>0</v>
      </c>
      <c r="BF350" s="218">
        <f>IF(N350="snížená",J350,0)</f>
        <v>0</v>
      </c>
      <c r="BG350" s="218">
        <f>IF(N350="zákl. přenesená",J350,0)</f>
        <v>0</v>
      </c>
      <c r="BH350" s="218">
        <f>IF(N350="sníž. přenesená",J350,0)</f>
        <v>0</v>
      </c>
      <c r="BI350" s="218">
        <f>IF(N350="nulová",J350,0)</f>
        <v>0</v>
      </c>
      <c r="BJ350" s="18" t="s">
        <v>80</v>
      </c>
      <c r="BK350" s="218">
        <f>ROUND(I350*H350,2)</f>
        <v>0</v>
      </c>
      <c r="BL350" s="18" t="s">
        <v>134</v>
      </c>
      <c r="BM350" s="217" t="s">
        <v>498</v>
      </c>
    </row>
    <row r="351" s="2" customFormat="1">
      <c r="A351" s="39"/>
      <c r="B351" s="40"/>
      <c r="C351" s="41"/>
      <c r="D351" s="219" t="s">
        <v>136</v>
      </c>
      <c r="E351" s="41"/>
      <c r="F351" s="220" t="s">
        <v>499</v>
      </c>
      <c r="G351" s="41"/>
      <c r="H351" s="41"/>
      <c r="I351" s="221"/>
      <c r="J351" s="41"/>
      <c r="K351" s="41"/>
      <c r="L351" s="45"/>
      <c r="M351" s="222"/>
      <c r="N351" s="223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136</v>
      </c>
      <c r="AU351" s="18" t="s">
        <v>82</v>
      </c>
    </row>
    <row r="352" s="12" customFormat="1" ht="25.92" customHeight="1">
      <c r="A352" s="12"/>
      <c r="B352" s="190"/>
      <c r="C352" s="191"/>
      <c r="D352" s="192" t="s">
        <v>71</v>
      </c>
      <c r="E352" s="193" t="s">
        <v>500</v>
      </c>
      <c r="F352" s="193" t="s">
        <v>501</v>
      </c>
      <c r="G352" s="191"/>
      <c r="H352" s="191"/>
      <c r="I352" s="194"/>
      <c r="J352" s="195">
        <f>BK352</f>
        <v>0</v>
      </c>
      <c r="K352" s="191"/>
      <c r="L352" s="196"/>
      <c r="M352" s="197"/>
      <c r="N352" s="198"/>
      <c r="O352" s="198"/>
      <c r="P352" s="199">
        <f>P353+P360+P364</f>
        <v>0</v>
      </c>
      <c r="Q352" s="198"/>
      <c r="R352" s="199">
        <f>R353+R360+R364</f>
        <v>0</v>
      </c>
      <c r="S352" s="198"/>
      <c r="T352" s="200">
        <f>T353+T360+T364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201" t="s">
        <v>168</v>
      </c>
      <c r="AT352" s="202" t="s">
        <v>71</v>
      </c>
      <c r="AU352" s="202" t="s">
        <v>72</v>
      </c>
      <c r="AY352" s="201" t="s">
        <v>127</v>
      </c>
      <c r="BK352" s="203">
        <f>BK353+BK360+BK364</f>
        <v>0</v>
      </c>
    </row>
    <row r="353" s="12" customFormat="1" ht="22.8" customHeight="1">
      <c r="A353" s="12"/>
      <c r="B353" s="190"/>
      <c r="C353" s="191"/>
      <c r="D353" s="192" t="s">
        <v>71</v>
      </c>
      <c r="E353" s="204" t="s">
        <v>502</v>
      </c>
      <c r="F353" s="204" t="s">
        <v>503</v>
      </c>
      <c r="G353" s="191"/>
      <c r="H353" s="191"/>
      <c r="I353" s="194"/>
      <c r="J353" s="205">
        <f>BK353</f>
        <v>0</v>
      </c>
      <c r="K353" s="191"/>
      <c r="L353" s="196"/>
      <c r="M353" s="197"/>
      <c r="N353" s="198"/>
      <c r="O353" s="198"/>
      <c r="P353" s="199">
        <f>SUM(P354:P359)</f>
        <v>0</v>
      </c>
      <c r="Q353" s="198"/>
      <c r="R353" s="199">
        <f>SUM(R354:R359)</f>
        <v>0</v>
      </c>
      <c r="S353" s="198"/>
      <c r="T353" s="200">
        <f>SUM(T354:T359)</f>
        <v>0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201" t="s">
        <v>168</v>
      </c>
      <c r="AT353" s="202" t="s">
        <v>71</v>
      </c>
      <c r="AU353" s="202" t="s">
        <v>80</v>
      </c>
      <c r="AY353" s="201" t="s">
        <v>127</v>
      </c>
      <c r="BK353" s="203">
        <f>SUM(BK354:BK359)</f>
        <v>0</v>
      </c>
    </row>
    <row r="354" s="2" customFormat="1" ht="16.5" customHeight="1">
      <c r="A354" s="39"/>
      <c r="B354" s="40"/>
      <c r="C354" s="206" t="s">
        <v>504</v>
      </c>
      <c r="D354" s="206" t="s">
        <v>129</v>
      </c>
      <c r="E354" s="207" t="s">
        <v>505</v>
      </c>
      <c r="F354" s="208" t="s">
        <v>506</v>
      </c>
      <c r="G354" s="209" t="s">
        <v>303</v>
      </c>
      <c r="H354" s="210">
        <v>1</v>
      </c>
      <c r="I354" s="211"/>
      <c r="J354" s="212">
        <f>ROUND(I354*H354,2)</f>
        <v>0</v>
      </c>
      <c r="K354" s="208" t="s">
        <v>19</v>
      </c>
      <c r="L354" s="45"/>
      <c r="M354" s="213" t="s">
        <v>19</v>
      </c>
      <c r="N354" s="214" t="s">
        <v>43</v>
      </c>
      <c r="O354" s="85"/>
      <c r="P354" s="215">
        <f>O354*H354</f>
        <v>0</v>
      </c>
      <c r="Q354" s="215">
        <v>0</v>
      </c>
      <c r="R354" s="215">
        <f>Q354*H354</f>
        <v>0</v>
      </c>
      <c r="S354" s="215">
        <v>0</v>
      </c>
      <c r="T354" s="216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17" t="s">
        <v>507</v>
      </c>
      <c r="AT354" s="217" t="s">
        <v>129</v>
      </c>
      <c r="AU354" s="217" t="s">
        <v>82</v>
      </c>
      <c r="AY354" s="18" t="s">
        <v>127</v>
      </c>
      <c r="BE354" s="218">
        <f>IF(N354="základní",J354,0)</f>
        <v>0</v>
      </c>
      <c r="BF354" s="218">
        <f>IF(N354="snížená",J354,0)</f>
        <v>0</v>
      </c>
      <c r="BG354" s="218">
        <f>IF(N354="zákl. přenesená",J354,0)</f>
        <v>0</v>
      </c>
      <c r="BH354" s="218">
        <f>IF(N354="sníž. přenesená",J354,0)</f>
        <v>0</v>
      </c>
      <c r="BI354" s="218">
        <f>IF(N354="nulová",J354,0)</f>
        <v>0</v>
      </c>
      <c r="BJ354" s="18" t="s">
        <v>80</v>
      </c>
      <c r="BK354" s="218">
        <f>ROUND(I354*H354,2)</f>
        <v>0</v>
      </c>
      <c r="BL354" s="18" t="s">
        <v>507</v>
      </c>
      <c r="BM354" s="217" t="s">
        <v>508</v>
      </c>
    </row>
    <row r="355" s="2" customFormat="1" ht="16.5" customHeight="1">
      <c r="A355" s="39"/>
      <c r="B355" s="40"/>
      <c r="C355" s="206" t="s">
        <v>509</v>
      </c>
      <c r="D355" s="206" t="s">
        <v>129</v>
      </c>
      <c r="E355" s="207" t="s">
        <v>510</v>
      </c>
      <c r="F355" s="208" t="s">
        <v>511</v>
      </c>
      <c r="G355" s="209" t="s">
        <v>303</v>
      </c>
      <c r="H355" s="210">
        <v>1</v>
      </c>
      <c r="I355" s="211"/>
      <c r="J355" s="212">
        <f>ROUND(I355*H355,2)</f>
        <v>0</v>
      </c>
      <c r="K355" s="208" t="s">
        <v>19</v>
      </c>
      <c r="L355" s="45"/>
      <c r="M355" s="213" t="s">
        <v>19</v>
      </c>
      <c r="N355" s="214" t="s">
        <v>43</v>
      </c>
      <c r="O355" s="85"/>
      <c r="P355" s="215">
        <f>O355*H355</f>
        <v>0</v>
      </c>
      <c r="Q355" s="215">
        <v>0</v>
      </c>
      <c r="R355" s="215">
        <f>Q355*H355</f>
        <v>0</v>
      </c>
      <c r="S355" s="215">
        <v>0</v>
      </c>
      <c r="T355" s="216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17" t="s">
        <v>507</v>
      </c>
      <c r="AT355" s="217" t="s">
        <v>129</v>
      </c>
      <c r="AU355" s="217" t="s">
        <v>82</v>
      </c>
      <c r="AY355" s="18" t="s">
        <v>127</v>
      </c>
      <c r="BE355" s="218">
        <f>IF(N355="základní",J355,0)</f>
        <v>0</v>
      </c>
      <c r="BF355" s="218">
        <f>IF(N355="snížená",J355,0)</f>
        <v>0</v>
      </c>
      <c r="BG355" s="218">
        <f>IF(N355="zákl. přenesená",J355,0)</f>
        <v>0</v>
      </c>
      <c r="BH355" s="218">
        <f>IF(N355="sníž. přenesená",J355,0)</f>
        <v>0</v>
      </c>
      <c r="BI355" s="218">
        <f>IF(N355="nulová",J355,0)</f>
        <v>0</v>
      </c>
      <c r="BJ355" s="18" t="s">
        <v>80</v>
      </c>
      <c r="BK355" s="218">
        <f>ROUND(I355*H355,2)</f>
        <v>0</v>
      </c>
      <c r="BL355" s="18" t="s">
        <v>507</v>
      </c>
      <c r="BM355" s="217" t="s">
        <v>512</v>
      </c>
    </row>
    <row r="356" s="2" customFormat="1">
      <c r="A356" s="39"/>
      <c r="B356" s="40"/>
      <c r="C356" s="41"/>
      <c r="D356" s="226" t="s">
        <v>513</v>
      </c>
      <c r="E356" s="41"/>
      <c r="F356" s="267" t="s">
        <v>514</v>
      </c>
      <c r="G356" s="41"/>
      <c r="H356" s="41"/>
      <c r="I356" s="221"/>
      <c r="J356" s="41"/>
      <c r="K356" s="41"/>
      <c r="L356" s="45"/>
      <c r="M356" s="222"/>
      <c r="N356" s="223"/>
      <c r="O356" s="85"/>
      <c r="P356" s="85"/>
      <c r="Q356" s="85"/>
      <c r="R356" s="85"/>
      <c r="S356" s="85"/>
      <c r="T356" s="86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513</v>
      </c>
      <c r="AU356" s="18" t="s">
        <v>82</v>
      </c>
    </row>
    <row r="357" s="2" customFormat="1" ht="16.5" customHeight="1">
      <c r="A357" s="39"/>
      <c r="B357" s="40"/>
      <c r="C357" s="206" t="s">
        <v>515</v>
      </c>
      <c r="D357" s="206" t="s">
        <v>129</v>
      </c>
      <c r="E357" s="207" t="s">
        <v>516</v>
      </c>
      <c r="F357" s="208" t="s">
        <v>517</v>
      </c>
      <c r="G357" s="209" t="s">
        <v>303</v>
      </c>
      <c r="H357" s="210">
        <v>1</v>
      </c>
      <c r="I357" s="211"/>
      <c r="J357" s="212">
        <f>ROUND(I357*H357,2)</f>
        <v>0</v>
      </c>
      <c r="K357" s="208" t="s">
        <v>133</v>
      </c>
      <c r="L357" s="45"/>
      <c r="M357" s="213" t="s">
        <v>19</v>
      </c>
      <c r="N357" s="214" t="s">
        <v>43</v>
      </c>
      <c r="O357" s="85"/>
      <c r="P357" s="215">
        <f>O357*H357</f>
        <v>0</v>
      </c>
      <c r="Q357" s="215">
        <v>0</v>
      </c>
      <c r="R357" s="215">
        <f>Q357*H357</f>
        <v>0</v>
      </c>
      <c r="S357" s="215">
        <v>0</v>
      </c>
      <c r="T357" s="216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17" t="s">
        <v>507</v>
      </c>
      <c r="AT357" s="217" t="s">
        <v>129</v>
      </c>
      <c r="AU357" s="217" t="s">
        <v>82</v>
      </c>
      <c r="AY357" s="18" t="s">
        <v>127</v>
      </c>
      <c r="BE357" s="218">
        <f>IF(N357="základní",J357,0)</f>
        <v>0</v>
      </c>
      <c r="BF357" s="218">
        <f>IF(N357="snížená",J357,0)</f>
        <v>0</v>
      </c>
      <c r="BG357" s="218">
        <f>IF(N357="zákl. přenesená",J357,0)</f>
        <v>0</v>
      </c>
      <c r="BH357" s="218">
        <f>IF(N357="sníž. přenesená",J357,0)</f>
        <v>0</v>
      </c>
      <c r="BI357" s="218">
        <f>IF(N357="nulová",J357,0)</f>
        <v>0</v>
      </c>
      <c r="BJ357" s="18" t="s">
        <v>80</v>
      </c>
      <c r="BK357" s="218">
        <f>ROUND(I357*H357,2)</f>
        <v>0</v>
      </c>
      <c r="BL357" s="18" t="s">
        <v>507</v>
      </c>
      <c r="BM357" s="217" t="s">
        <v>518</v>
      </c>
    </row>
    <row r="358" s="2" customFormat="1">
      <c r="A358" s="39"/>
      <c r="B358" s="40"/>
      <c r="C358" s="41"/>
      <c r="D358" s="219" t="s">
        <v>136</v>
      </c>
      <c r="E358" s="41"/>
      <c r="F358" s="220" t="s">
        <v>519</v>
      </c>
      <c r="G358" s="41"/>
      <c r="H358" s="41"/>
      <c r="I358" s="221"/>
      <c r="J358" s="41"/>
      <c r="K358" s="41"/>
      <c r="L358" s="45"/>
      <c r="M358" s="222"/>
      <c r="N358" s="223"/>
      <c r="O358" s="85"/>
      <c r="P358" s="85"/>
      <c r="Q358" s="85"/>
      <c r="R358" s="85"/>
      <c r="S358" s="85"/>
      <c r="T358" s="86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136</v>
      </c>
      <c r="AU358" s="18" t="s">
        <v>82</v>
      </c>
    </row>
    <row r="359" s="2" customFormat="1" ht="16.5" customHeight="1">
      <c r="A359" s="39"/>
      <c r="B359" s="40"/>
      <c r="C359" s="206" t="s">
        <v>520</v>
      </c>
      <c r="D359" s="206" t="s">
        <v>129</v>
      </c>
      <c r="E359" s="207" t="s">
        <v>521</v>
      </c>
      <c r="F359" s="208" t="s">
        <v>522</v>
      </c>
      <c r="G359" s="209" t="s">
        <v>303</v>
      </c>
      <c r="H359" s="210">
        <v>1</v>
      </c>
      <c r="I359" s="211"/>
      <c r="J359" s="212">
        <f>ROUND(I359*H359,2)</f>
        <v>0</v>
      </c>
      <c r="K359" s="208" t="s">
        <v>19</v>
      </c>
      <c r="L359" s="45"/>
      <c r="M359" s="213" t="s">
        <v>19</v>
      </c>
      <c r="N359" s="214" t="s">
        <v>43</v>
      </c>
      <c r="O359" s="85"/>
      <c r="P359" s="215">
        <f>O359*H359</f>
        <v>0</v>
      </c>
      <c r="Q359" s="215">
        <v>0</v>
      </c>
      <c r="R359" s="215">
        <f>Q359*H359</f>
        <v>0</v>
      </c>
      <c r="S359" s="215">
        <v>0</v>
      </c>
      <c r="T359" s="216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17" t="s">
        <v>507</v>
      </c>
      <c r="AT359" s="217" t="s">
        <v>129</v>
      </c>
      <c r="AU359" s="217" t="s">
        <v>82</v>
      </c>
      <c r="AY359" s="18" t="s">
        <v>127</v>
      </c>
      <c r="BE359" s="218">
        <f>IF(N359="základní",J359,0)</f>
        <v>0</v>
      </c>
      <c r="BF359" s="218">
        <f>IF(N359="snížená",J359,0)</f>
        <v>0</v>
      </c>
      <c r="BG359" s="218">
        <f>IF(N359="zákl. přenesená",J359,0)</f>
        <v>0</v>
      </c>
      <c r="BH359" s="218">
        <f>IF(N359="sníž. přenesená",J359,0)</f>
        <v>0</v>
      </c>
      <c r="BI359" s="218">
        <f>IF(N359="nulová",J359,0)</f>
        <v>0</v>
      </c>
      <c r="BJ359" s="18" t="s">
        <v>80</v>
      </c>
      <c r="BK359" s="218">
        <f>ROUND(I359*H359,2)</f>
        <v>0</v>
      </c>
      <c r="BL359" s="18" t="s">
        <v>507</v>
      </c>
      <c r="BM359" s="217" t="s">
        <v>523</v>
      </c>
    </row>
    <row r="360" s="12" customFormat="1" ht="22.8" customHeight="1">
      <c r="A360" s="12"/>
      <c r="B360" s="190"/>
      <c r="C360" s="191"/>
      <c r="D360" s="192" t="s">
        <v>71</v>
      </c>
      <c r="E360" s="204" t="s">
        <v>524</v>
      </c>
      <c r="F360" s="204" t="s">
        <v>525</v>
      </c>
      <c r="G360" s="191"/>
      <c r="H360" s="191"/>
      <c r="I360" s="194"/>
      <c r="J360" s="205">
        <f>BK360</f>
        <v>0</v>
      </c>
      <c r="K360" s="191"/>
      <c r="L360" s="196"/>
      <c r="M360" s="197"/>
      <c r="N360" s="198"/>
      <c r="O360" s="198"/>
      <c r="P360" s="199">
        <f>SUM(P361:P363)</f>
        <v>0</v>
      </c>
      <c r="Q360" s="198"/>
      <c r="R360" s="199">
        <f>SUM(R361:R363)</f>
        <v>0</v>
      </c>
      <c r="S360" s="198"/>
      <c r="T360" s="200">
        <f>SUM(T361:T363)</f>
        <v>0</v>
      </c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R360" s="201" t="s">
        <v>168</v>
      </c>
      <c r="AT360" s="202" t="s">
        <v>71</v>
      </c>
      <c r="AU360" s="202" t="s">
        <v>80</v>
      </c>
      <c r="AY360" s="201" t="s">
        <v>127</v>
      </c>
      <c r="BK360" s="203">
        <f>SUM(BK361:BK363)</f>
        <v>0</v>
      </c>
    </row>
    <row r="361" s="2" customFormat="1" ht="16.5" customHeight="1">
      <c r="A361" s="39"/>
      <c r="B361" s="40"/>
      <c r="C361" s="206" t="s">
        <v>526</v>
      </c>
      <c r="D361" s="206" t="s">
        <v>129</v>
      </c>
      <c r="E361" s="207" t="s">
        <v>527</v>
      </c>
      <c r="F361" s="208" t="s">
        <v>525</v>
      </c>
      <c r="G361" s="209" t="s">
        <v>303</v>
      </c>
      <c r="H361" s="210">
        <v>1</v>
      </c>
      <c r="I361" s="211"/>
      <c r="J361" s="212">
        <f>ROUND(I361*H361,2)</f>
        <v>0</v>
      </c>
      <c r="K361" s="208" t="s">
        <v>19</v>
      </c>
      <c r="L361" s="45"/>
      <c r="M361" s="213" t="s">
        <v>19</v>
      </c>
      <c r="N361" s="214" t="s">
        <v>43</v>
      </c>
      <c r="O361" s="85"/>
      <c r="P361" s="215">
        <f>O361*H361</f>
        <v>0</v>
      </c>
      <c r="Q361" s="215">
        <v>0</v>
      </c>
      <c r="R361" s="215">
        <f>Q361*H361</f>
        <v>0</v>
      </c>
      <c r="S361" s="215">
        <v>0</v>
      </c>
      <c r="T361" s="216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17" t="s">
        <v>507</v>
      </c>
      <c r="AT361" s="217" t="s">
        <v>129</v>
      </c>
      <c r="AU361" s="217" t="s">
        <v>82</v>
      </c>
      <c r="AY361" s="18" t="s">
        <v>127</v>
      </c>
      <c r="BE361" s="218">
        <f>IF(N361="základní",J361,0)</f>
        <v>0</v>
      </c>
      <c r="BF361" s="218">
        <f>IF(N361="snížená",J361,0)</f>
        <v>0</v>
      </c>
      <c r="BG361" s="218">
        <f>IF(N361="zákl. přenesená",J361,0)</f>
        <v>0</v>
      </c>
      <c r="BH361" s="218">
        <f>IF(N361="sníž. přenesená",J361,0)</f>
        <v>0</v>
      </c>
      <c r="BI361" s="218">
        <f>IF(N361="nulová",J361,0)</f>
        <v>0</v>
      </c>
      <c r="BJ361" s="18" t="s">
        <v>80</v>
      </c>
      <c r="BK361" s="218">
        <f>ROUND(I361*H361,2)</f>
        <v>0</v>
      </c>
      <c r="BL361" s="18" t="s">
        <v>507</v>
      </c>
      <c r="BM361" s="217" t="s">
        <v>528</v>
      </c>
    </row>
    <row r="362" s="2" customFormat="1" ht="16.5" customHeight="1">
      <c r="A362" s="39"/>
      <c r="B362" s="40"/>
      <c r="C362" s="206" t="s">
        <v>529</v>
      </c>
      <c r="D362" s="206" t="s">
        <v>129</v>
      </c>
      <c r="E362" s="207" t="s">
        <v>530</v>
      </c>
      <c r="F362" s="208" t="s">
        <v>531</v>
      </c>
      <c r="G362" s="209" t="s">
        <v>532</v>
      </c>
      <c r="H362" s="210">
        <v>1</v>
      </c>
      <c r="I362" s="211"/>
      <c r="J362" s="212">
        <f>ROUND(I362*H362,2)</f>
        <v>0</v>
      </c>
      <c r="K362" s="208" t="s">
        <v>19</v>
      </c>
      <c r="L362" s="45"/>
      <c r="M362" s="213" t="s">
        <v>19</v>
      </c>
      <c r="N362" s="214" t="s">
        <v>43</v>
      </c>
      <c r="O362" s="85"/>
      <c r="P362" s="215">
        <f>O362*H362</f>
        <v>0</v>
      </c>
      <c r="Q362" s="215">
        <v>0</v>
      </c>
      <c r="R362" s="215">
        <f>Q362*H362</f>
        <v>0</v>
      </c>
      <c r="S362" s="215">
        <v>0</v>
      </c>
      <c r="T362" s="216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17" t="s">
        <v>507</v>
      </c>
      <c r="AT362" s="217" t="s">
        <v>129</v>
      </c>
      <c r="AU362" s="217" t="s">
        <v>82</v>
      </c>
      <c r="AY362" s="18" t="s">
        <v>127</v>
      </c>
      <c r="BE362" s="218">
        <f>IF(N362="základní",J362,0)</f>
        <v>0</v>
      </c>
      <c r="BF362" s="218">
        <f>IF(N362="snížená",J362,0)</f>
        <v>0</v>
      </c>
      <c r="BG362" s="218">
        <f>IF(N362="zákl. přenesená",J362,0)</f>
        <v>0</v>
      </c>
      <c r="BH362" s="218">
        <f>IF(N362="sníž. přenesená",J362,0)</f>
        <v>0</v>
      </c>
      <c r="BI362" s="218">
        <f>IF(N362="nulová",J362,0)</f>
        <v>0</v>
      </c>
      <c r="BJ362" s="18" t="s">
        <v>80</v>
      </c>
      <c r="BK362" s="218">
        <f>ROUND(I362*H362,2)</f>
        <v>0</v>
      </c>
      <c r="BL362" s="18" t="s">
        <v>507</v>
      </c>
      <c r="BM362" s="217" t="s">
        <v>533</v>
      </c>
    </row>
    <row r="363" s="2" customFormat="1" ht="16.5" customHeight="1">
      <c r="A363" s="39"/>
      <c r="B363" s="40"/>
      <c r="C363" s="206" t="s">
        <v>534</v>
      </c>
      <c r="D363" s="206" t="s">
        <v>129</v>
      </c>
      <c r="E363" s="207" t="s">
        <v>535</v>
      </c>
      <c r="F363" s="208" t="s">
        <v>536</v>
      </c>
      <c r="G363" s="209" t="s">
        <v>303</v>
      </c>
      <c r="H363" s="210">
        <v>1</v>
      </c>
      <c r="I363" s="211"/>
      <c r="J363" s="212">
        <f>ROUND(I363*H363,2)</f>
        <v>0</v>
      </c>
      <c r="K363" s="208" t="s">
        <v>19</v>
      </c>
      <c r="L363" s="45"/>
      <c r="M363" s="213" t="s">
        <v>19</v>
      </c>
      <c r="N363" s="214" t="s">
        <v>43</v>
      </c>
      <c r="O363" s="85"/>
      <c r="P363" s="215">
        <f>O363*H363</f>
        <v>0</v>
      </c>
      <c r="Q363" s="215">
        <v>0</v>
      </c>
      <c r="R363" s="215">
        <f>Q363*H363</f>
        <v>0</v>
      </c>
      <c r="S363" s="215">
        <v>0</v>
      </c>
      <c r="T363" s="216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17" t="s">
        <v>507</v>
      </c>
      <c r="AT363" s="217" t="s">
        <v>129</v>
      </c>
      <c r="AU363" s="217" t="s">
        <v>82</v>
      </c>
      <c r="AY363" s="18" t="s">
        <v>127</v>
      </c>
      <c r="BE363" s="218">
        <f>IF(N363="základní",J363,0)</f>
        <v>0</v>
      </c>
      <c r="BF363" s="218">
        <f>IF(N363="snížená",J363,0)</f>
        <v>0</v>
      </c>
      <c r="BG363" s="218">
        <f>IF(N363="zákl. přenesená",J363,0)</f>
        <v>0</v>
      </c>
      <c r="BH363" s="218">
        <f>IF(N363="sníž. přenesená",J363,0)</f>
        <v>0</v>
      </c>
      <c r="BI363" s="218">
        <f>IF(N363="nulová",J363,0)</f>
        <v>0</v>
      </c>
      <c r="BJ363" s="18" t="s">
        <v>80</v>
      </c>
      <c r="BK363" s="218">
        <f>ROUND(I363*H363,2)</f>
        <v>0</v>
      </c>
      <c r="BL363" s="18" t="s">
        <v>507</v>
      </c>
      <c r="BM363" s="217" t="s">
        <v>537</v>
      </c>
    </row>
    <row r="364" s="12" customFormat="1" ht="22.8" customHeight="1">
      <c r="A364" s="12"/>
      <c r="B364" s="190"/>
      <c r="C364" s="191"/>
      <c r="D364" s="192" t="s">
        <v>71</v>
      </c>
      <c r="E364" s="204" t="s">
        <v>538</v>
      </c>
      <c r="F364" s="204" t="s">
        <v>539</v>
      </c>
      <c r="G364" s="191"/>
      <c r="H364" s="191"/>
      <c r="I364" s="194"/>
      <c r="J364" s="205">
        <f>BK364</f>
        <v>0</v>
      </c>
      <c r="K364" s="191"/>
      <c r="L364" s="196"/>
      <c r="M364" s="197"/>
      <c r="N364" s="198"/>
      <c r="O364" s="198"/>
      <c r="P364" s="199">
        <f>SUM(P365:P367)</f>
        <v>0</v>
      </c>
      <c r="Q364" s="198"/>
      <c r="R364" s="199">
        <f>SUM(R365:R367)</f>
        <v>0</v>
      </c>
      <c r="S364" s="198"/>
      <c r="T364" s="200">
        <f>SUM(T365:T367)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01" t="s">
        <v>168</v>
      </c>
      <c r="AT364" s="202" t="s">
        <v>71</v>
      </c>
      <c r="AU364" s="202" t="s">
        <v>80</v>
      </c>
      <c r="AY364" s="201" t="s">
        <v>127</v>
      </c>
      <c r="BK364" s="203">
        <f>SUM(BK365:BK367)</f>
        <v>0</v>
      </c>
    </row>
    <row r="365" s="2" customFormat="1" ht="16.5" customHeight="1">
      <c r="A365" s="39"/>
      <c r="B365" s="40"/>
      <c r="C365" s="206" t="s">
        <v>540</v>
      </c>
      <c r="D365" s="206" t="s">
        <v>129</v>
      </c>
      <c r="E365" s="207" t="s">
        <v>541</v>
      </c>
      <c r="F365" s="208" t="s">
        <v>542</v>
      </c>
      <c r="G365" s="209" t="s">
        <v>543</v>
      </c>
      <c r="H365" s="210">
        <v>1</v>
      </c>
      <c r="I365" s="211"/>
      <c r="J365" s="212">
        <f>ROUND(I365*H365,2)</f>
        <v>0</v>
      </c>
      <c r="K365" s="208" t="s">
        <v>19</v>
      </c>
      <c r="L365" s="45"/>
      <c r="M365" s="213" t="s">
        <v>19</v>
      </c>
      <c r="N365" s="214" t="s">
        <v>43</v>
      </c>
      <c r="O365" s="85"/>
      <c r="P365" s="215">
        <f>O365*H365</f>
        <v>0</v>
      </c>
      <c r="Q365" s="215">
        <v>0</v>
      </c>
      <c r="R365" s="215">
        <f>Q365*H365</f>
        <v>0</v>
      </c>
      <c r="S365" s="215">
        <v>0</v>
      </c>
      <c r="T365" s="216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17" t="s">
        <v>507</v>
      </c>
      <c r="AT365" s="217" t="s">
        <v>129</v>
      </c>
      <c r="AU365" s="217" t="s">
        <v>82</v>
      </c>
      <c r="AY365" s="18" t="s">
        <v>127</v>
      </c>
      <c r="BE365" s="218">
        <f>IF(N365="základní",J365,0)</f>
        <v>0</v>
      </c>
      <c r="BF365" s="218">
        <f>IF(N365="snížená",J365,0)</f>
        <v>0</v>
      </c>
      <c r="BG365" s="218">
        <f>IF(N365="zákl. přenesená",J365,0)</f>
        <v>0</v>
      </c>
      <c r="BH365" s="218">
        <f>IF(N365="sníž. přenesená",J365,0)</f>
        <v>0</v>
      </c>
      <c r="BI365" s="218">
        <f>IF(N365="nulová",J365,0)</f>
        <v>0</v>
      </c>
      <c r="BJ365" s="18" t="s">
        <v>80</v>
      </c>
      <c r="BK365" s="218">
        <f>ROUND(I365*H365,2)</f>
        <v>0</v>
      </c>
      <c r="BL365" s="18" t="s">
        <v>507</v>
      </c>
      <c r="BM365" s="217" t="s">
        <v>544</v>
      </c>
    </row>
    <row r="366" s="14" customFormat="1">
      <c r="A366" s="14"/>
      <c r="B366" s="235"/>
      <c r="C366" s="236"/>
      <c r="D366" s="226" t="s">
        <v>138</v>
      </c>
      <c r="E366" s="237" t="s">
        <v>19</v>
      </c>
      <c r="F366" s="238" t="s">
        <v>80</v>
      </c>
      <c r="G366" s="236"/>
      <c r="H366" s="239">
        <v>1</v>
      </c>
      <c r="I366" s="240"/>
      <c r="J366" s="236"/>
      <c r="K366" s="236"/>
      <c r="L366" s="241"/>
      <c r="M366" s="242"/>
      <c r="N366" s="243"/>
      <c r="O366" s="243"/>
      <c r="P366" s="243"/>
      <c r="Q366" s="243"/>
      <c r="R366" s="243"/>
      <c r="S366" s="243"/>
      <c r="T366" s="24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5" t="s">
        <v>138</v>
      </c>
      <c r="AU366" s="245" t="s">
        <v>82</v>
      </c>
      <c r="AV366" s="14" t="s">
        <v>82</v>
      </c>
      <c r="AW366" s="14" t="s">
        <v>33</v>
      </c>
      <c r="AX366" s="14" t="s">
        <v>72</v>
      </c>
      <c r="AY366" s="245" t="s">
        <v>127</v>
      </c>
    </row>
    <row r="367" s="15" customFormat="1">
      <c r="A367" s="15"/>
      <c r="B367" s="246"/>
      <c r="C367" s="247"/>
      <c r="D367" s="226" t="s">
        <v>138</v>
      </c>
      <c r="E367" s="248" t="s">
        <v>19</v>
      </c>
      <c r="F367" s="249" t="s">
        <v>145</v>
      </c>
      <c r="G367" s="247"/>
      <c r="H367" s="250">
        <v>1</v>
      </c>
      <c r="I367" s="251"/>
      <c r="J367" s="247"/>
      <c r="K367" s="247"/>
      <c r="L367" s="252"/>
      <c r="M367" s="268"/>
      <c r="N367" s="269"/>
      <c r="O367" s="269"/>
      <c r="P367" s="269"/>
      <c r="Q367" s="269"/>
      <c r="R367" s="269"/>
      <c r="S367" s="269"/>
      <c r="T367" s="270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56" t="s">
        <v>138</v>
      </c>
      <c r="AU367" s="256" t="s">
        <v>82</v>
      </c>
      <c r="AV367" s="15" t="s">
        <v>134</v>
      </c>
      <c r="AW367" s="15" t="s">
        <v>33</v>
      </c>
      <c r="AX367" s="15" t="s">
        <v>80</v>
      </c>
      <c r="AY367" s="256" t="s">
        <v>127</v>
      </c>
    </row>
    <row r="368" s="2" customFormat="1" ht="6.96" customHeight="1">
      <c r="A368" s="39"/>
      <c r="B368" s="60"/>
      <c r="C368" s="61"/>
      <c r="D368" s="61"/>
      <c r="E368" s="61"/>
      <c r="F368" s="61"/>
      <c r="G368" s="61"/>
      <c r="H368" s="61"/>
      <c r="I368" s="61"/>
      <c r="J368" s="61"/>
      <c r="K368" s="61"/>
      <c r="L368" s="45"/>
      <c r="M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</row>
  </sheetData>
  <sheetProtection sheet="1" autoFilter="0" formatColumns="0" formatRows="0" objects="1" scenarios="1" spinCount="100000" saltValue="AbTLY/J72lMWkZy9330Cc7gSZbKZfsRNaJbpnON2tR9mhPInTVG/7bo4WmXmXQzslZ4ayeRjlwWSJTv+kZsaCw==" hashValue="K4IlN2B9Icmlqa55THV7y5RHfRls+pb8YLMynFgeImilcfXJkfTZ4Cb5brFQPb+dX+wJhT9c8zutbVqZO64raQ==" algorithmName="SHA-512" password="CC35"/>
  <autoFilter ref="C90:K367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4_01/113154114"/>
    <hyperlink ref="F104" r:id="rId2" display="https://podminky.urs.cz/item/CS_URS_2024_01/113202111"/>
    <hyperlink ref="F109" r:id="rId3" display="https://podminky.urs.cz/item/CS_URS_2024_01/113106123"/>
    <hyperlink ref="F114" r:id="rId4" display="https://podminky.urs.cz/item/CS_URS_2024_01/122151104"/>
    <hyperlink ref="F123" r:id="rId5" display="https://podminky.urs.cz/item/CS_URS_2024_01/132151102"/>
    <hyperlink ref="F136" r:id="rId6" display="https://podminky.urs.cz/item/CS_URS_2024_01/111211101R"/>
    <hyperlink ref="F140" r:id="rId7" display="https://podminky.urs.cz/item/CS_URS_2024_01/174151101"/>
    <hyperlink ref="F150" r:id="rId8" display="https://podminky.urs.cz/item/CS_URS_2024_01/181951112"/>
    <hyperlink ref="F160" r:id="rId9" display="https://podminky.urs.cz/item/CS_URS_2024_01/212751105"/>
    <hyperlink ref="F166" r:id="rId10" display="https://podminky.urs.cz/item/CS_URS_2024_01/564861111"/>
    <hyperlink ref="F173" r:id="rId11" display="https://podminky.urs.cz/item/CS_URS_2024_01/564851111"/>
    <hyperlink ref="F178" r:id="rId12" display="https://podminky.urs.cz/item/CS_URS_2024_01/564911411"/>
    <hyperlink ref="F183" r:id="rId13" display="https://podminky.urs.cz/item/CS_URS_2024_01/564952111"/>
    <hyperlink ref="F188" r:id="rId14" display="https://podminky.urs.cz/item/CS_URS_2024_01/577156111"/>
    <hyperlink ref="F195" r:id="rId15" display="https://podminky.urs.cz/item/CS_URS_2024_01/573231106"/>
    <hyperlink ref="F202" r:id="rId16" display="https://podminky.urs.cz/item/CS_URS_2024_01/577134111"/>
    <hyperlink ref="F209" r:id="rId17" display="https://podminky.urs.cz/item/CS_URS_2024_01/565155101"/>
    <hyperlink ref="F218" r:id="rId18" display="https://podminky.urs.cz/item/CS_URS_2024_01/577143111"/>
    <hyperlink ref="F229" r:id="rId19" display="https://podminky.urs.cz/item/CS_URS_2024_01/596211212"/>
    <hyperlink ref="F242" r:id="rId20" display="https://podminky.urs.cz/item/CS_URS_2024_01/596211110"/>
    <hyperlink ref="F253" r:id="rId21" display="https://podminky.urs.cz/item/CS_URS_2023_02/871315221"/>
    <hyperlink ref="F258" r:id="rId22" display="https://podminky.urs.cz/item/CS_URS_2023_02/877310310"/>
    <hyperlink ref="F267" r:id="rId23" display="https://podminky.urs.cz/item/CS_URS_2023_02/895941302"/>
    <hyperlink ref="F270" r:id="rId24" display="https://podminky.urs.cz/item/CS_URS_2023_01/895941313"/>
    <hyperlink ref="F273" r:id="rId25" display="https://podminky.urs.cz/item/CS_URS_2023_01/895941332"/>
    <hyperlink ref="F276" r:id="rId26" display="https://podminky.urs.cz/item/CS_URS_2023_01/895941362"/>
    <hyperlink ref="F279" r:id="rId27" display="https://podminky.urs.cz/item/CS_URS_2023_01/899204112"/>
    <hyperlink ref="F285" r:id="rId28" display="https://podminky.urs.cz/item/CS_URS_2023_01/899231111"/>
    <hyperlink ref="F287" r:id="rId29" display="https://podminky.urs.cz/item/CS_URS_2023_01/899331111"/>
    <hyperlink ref="F289" r:id="rId30" display="https://podminky.urs.cz/item/CS_URS_2023_01/899431111"/>
    <hyperlink ref="F292" r:id="rId31" display="https://podminky.urs.cz/item/CS_URS_2024_01/916131213"/>
    <hyperlink ref="F301" r:id="rId32" display="https://podminky.urs.cz/item/CS_URS_2024_01/916111123"/>
    <hyperlink ref="F310" r:id="rId33" display="https://podminky.urs.cz/item/CS_URS_2024_01/916111113"/>
    <hyperlink ref="F319" r:id="rId34" display="https://podminky.urs.cz/item/CS_URS_2024_01/916231213"/>
    <hyperlink ref="F334" r:id="rId35" display="https://podminky.urs.cz/item/CS_URS_2023_01/919732211"/>
    <hyperlink ref="F338" r:id="rId36" display="https://podminky.urs.cz/item/CS_URS_2024_01/966006132"/>
    <hyperlink ref="F340" r:id="rId37" display="https://podminky.urs.cz/item/CS_URS_2023_01/914111111"/>
    <hyperlink ref="F342" r:id="rId38" display="https://podminky.urs.cz/item/CS_URS_2023_01/914511112"/>
    <hyperlink ref="F351" r:id="rId39" display="https://podminky.urs.cz/item/CS_URS_2024_01/998225111"/>
    <hyperlink ref="F358" r:id="rId40" display="https://podminky.urs.cz/item/CS_URS_2024_01/0124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82</v>
      </c>
    </row>
    <row r="4" s="1" customFormat="1" ht="24.96" customHeight="1">
      <c r="B4" s="21"/>
      <c r="D4" s="132" t="s">
        <v>91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TUPADLY - CHODNÍK U SILNICE III/18515 - II. ETAPA</v>
      </c>
      <c r="F7" s="134"/>
      <c r="G7" s="134"/>
      <c r="H7" s="134"/>
      <c r="L7" s="21"/>
    </row>
    <row r="8" s="2" customFormat="1" ht="12" customHeight="1">
      <c r="A8" s="39"/>
      <c r="B8" s="45"/>
      <c r="C8" s="39"/>
      <c r="D8" s="134" t="s">
        <v>94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545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10. 5. 2024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19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27</v>
      </c>
      <c r="F15" s="39"/>
      <c r="G15" s="39"/>
      <c r="H15" s="39"/>
      <c r="I15" s="134" t="s">
        <v>28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29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28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31</v>
      </c>
      <c r="E20" s="39"/>
      <c r="F20" s="39"/>
      <c r="G20" s="39"/>
      <c r="H20" s="39"/>
      <c r="I20" s="134" t="s">
        <v>26</v>
      </c>
      <c r="J20" s="138" t="s">
        <v>19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32</v>
      </c>
      <c r="F21" s="39"/>
      <c r="G21" s="39"/>
      <c r="H21" s="39"/>
      <c r="I21" s="134" t="s">
        <v>28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34</v>
      </c>
      <c r="E23" s="39"/>
      <c r="F23" s="39"/>
      <c r="G23" s="39"/>
      <c r="H23" s="39"/>
      <c r="I23" s="134" t="s">
        <v>26</v>
      </c>
      <c r="J23" s="138" t="s">
        <v>19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35</v>
      </c>
      <c r="F24" s="39"/>
      <c r="G24" s="39"/>
      <c r="H24" s="39"/>
      <c r="I24" s="134" t="s">
        <v>28</v>
      </c>
      <c r="J24" s="138" t="s">
        <v>19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36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38</v>
      </c>
      <c r="E30" s="39"/>
      <c r="F30" s="39"/>
      <c r="G30" s="39"/>
      <c r="H30" s="39"/>
      <c r="I30" s="39"/>
      <c r="J30" s="146">
        <f>ROUND(J79,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40</v>
      </c>
      <c r="G32" s="39"/>
      <c r="H32" s="39"/>
      <c r="I32" s="147" t="s">
        <v>39</v>
      </c>
      <c r="J32" s="147" t="s">
        <v>41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42</v>
      </c>
      <c r="E33" s="134" t="s">
        <v>43</v>
      </c>
      <c r="F33" s="149">
        <f>ROUND((SUM(BE79:BE140)),  2)</f>
        <v>0</v>
      </c>
      <c r="G33" s="39"/>
      <c r="H33" s="39"/>
      <c r="I33" s="150">
        <v>0.20999999999999999</v>
      </c>
      <c r="J33" s="149">
        <f>ROUND(((SUM(BE79:BE140))*I33),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44</v>
      </c>
      <c r="F34" s="149">
        <f>ROUND((SUM(BF79:BF140)),  2)</f>
        <v>0</v>
      </c>
      <c r="G34" s="39"/>
      <c r="H34" s="39"/>
      <c r="I34" s="150">
        <v>0.12</v>
      </c>
      <c r="J34" s="149">
        <f>ROUND(((SUM(BF79:BF140))*I34),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45</v>
      </c>
      <c r="F35" s="149">
        <f>ROUND((SUM(BG79:BG140)),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46</v>
      </c>
      <c r="F36" s="149">
        <f>ROUND((SUM(BH79:BH140)),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47</v>
      </c>
      <c r="F37" s="149">
        <f>ROUND((SUM(BI79:BI140)),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96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TUPADLY - CHODNÍK U SILNICE III/18515 - II. ETAPA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94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SO401 - VEŘEJNÉ OSVĚTLENÍ, 1. ČÁST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10. 5. 2024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MĚSTO KLATOVY</v>
      </c>
      <c r="G54" s="41"/>
      <c r="H54" s="41"/>
      <c r="I54" s="33" t="s">
        <v>31</v>
      </c>
      <c r="J54" s="37" t="str">
        <f>E21</f>
        <v>MACÁN PROJEKCE DS s.r.o.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Žižkovský Petr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97</v>
      </c>
      <c r="D57" s="164"/>
      <c r="E57" s="164"/>
      <c r="F57" s="164"/>
      <c r="G57" s="164"/>
      <c r="H57" s="164"/>
      <c r="I57" s="164"/>
      <c r="J57" s="165" t="s">
        <v>98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70</v>
      </c>
      <c r="D59" s="41"/>
      <c r="E59" s="41"/>
      <c r="F59" s="41"/>
      <c r="G59" s="41"/>
      <c r="H59" s="41"/>
      <c r="I59" s="41"/>
      <c r="J59" s="103">
        <f>J79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99</v>
      </c>
    </row>
    <row r="60" s="2" customFormat="1" ht="21.84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36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6.96" customHeight="1">
      <c r="A61" s="39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136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5" s="2" customFormat="1" ht="6.96" customHeight="1">
      <c r="A65" s="39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36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24.96" customHeight="1">
      <c r="A66" s="39"/>
      <c r="B66" s="40"/>
      <c r="C66" s="24" t="s">
        <v>112</v>
      </c>
      <c r="D66" s="41"/>
      <c r="E66" s="41"/>
      <c r="F66" s="41"/>
      <c r="G66" s="41"/>
      <c r="H66" s="41"/>
      <c r="I66" s="41"/>
      <c r="J66" s="41"/>
      <c r="K66" s="41"/>
      <c r="L66" s="136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136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12" customHeight="1">
      <c r="A68" s="39"/>
      <c r="B68" s="40"/>
      <c r="C68" s="33" t="s">
        <v>16</v>
      </c>
      <c r="D68" s="41"/>
      <c r="E68" s="41"/>
      <c r="F68" s="41"/>
      <c r="G68" s="41"/>
      <c r="H68" s="41"/>
      <c r="I68" s="41"/>
      <c r="J68" s="41"/>
      <c r="K68" s="41"/>
      <c r="L68" s="136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6.5" customHeight="1">
      <c r="A69" s="39"/>
      <c r="B69" s="40"/>
      <c r="C69" s="41"/>
      <c r="D69" s="41"/>
      <c r="E69" s="162" t="str">
        <f>E7</f>
        <v>TUPADLY - CHODNÍK U SILNICE III/18515 - II. ETAPA</v>
      </c>
      <c r="F69" s="33"/>
      <c r="G69" s="33"/>
      <c r="H69" s="33"/>
      <c r="I69" s="41"/>
      <c r="J69" s="41"/>
      <c r="K69" s="41"/>
      <c r="L69" s="136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94</v>
      </c>
      <c r="D70" s="41"/>
      <c r="E70" s="41"/>
      <c r="F70" s="41"/>
      <c r="G70" s="41"/>
      <c r="H70" s="41"/>
      <c r="I70" s="41"/>
      <c r="J70" s="41"/>
      <c r="K70" s="41"/>
      <c r="L70" s="136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6.5" customHeight="1">
      <c r="A71" s="39"/>
      <c r="B71" s="40"/>
      <c r="C71" s="41"/>
      <c r="D71" s="41"/>
      <c r="E71" s="70" t="str">
        <f>E9</f>
        <v>SO401 - VEŘEJNÉ OSVĚTLENÍ, 1. ČÁST</v>
      </c>
      <c r="F71" s="41"/>
      <c r="G71" s="41"/>
      <c r="H71" s="41"/>
      <c r="I71" s="41"/>
      <c r="J71" s="41"/>
      <c r="K71" s="41"/>
      <c r="L71" s="136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6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21</v>
      </c>
      <c r="D73" s="41"/>
      <c r="E73" s="41"/>
      <c r="F73" s="28" t="str">
        <f>F12</f>
        <v xml:space="preserve"> </v>
      </c>
      <c r="G73" s="41"/>
      <c r="H73" s="41"/>
      <c r="I73" s="33" t="s">
        <v>23</v>
      </c>
      <c r="J73" s="73" t="str">
        <f>IF(J12="","",J12)</f>
        <v>10. 5. 2024</v>
      </c>
      <c r="K73" s="41"/>
      <c r="L73" s="13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6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5.65" customHeight="1">
      <c r="A75" s="39"/>
      <c r="B75" s="40"/>
      <c r="C75" s="33" t="s">
        <v>25</v>
      </c>
      <c r="D75" s="41"/>
      <c r="E75" s="41"/>
      <c r="F75" s="28" t="str">
        <f>E15</f>
        <v>MĚSTO KLATOVY</v>
      </c>
      <c r="G75" s="41"/>
      <c r="H75" s="41"/>
      <c r="I75" s="33" t="s">
        <v>31</v>
      </c>
      <c r="J75" s="37" t="str">
        <f>E21</f>
        <v>MACÁN PROJEKCE DS s.r.o.</v>
      </c>
      <c r="K75" s="41"/>
      <c r="L75" s="13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5.15" customHeight="1">
      <c r="A76" s="39"/>
      <c r="B76" s="40"/>
      <c r="C76" s="33" t="s">
        <v>29</v>
      </c>
      <c r="D76" s="41"/>
      <c r="E76" s="41"/>
      <c r="F76" s="28" t="str">
        <f>IF(E18="","",E18)</f>
        <v>Vyplň údaj</v>
      </c>
      <c r="G76" s="41"/>
      <c r="H76" s="41"/>
      <c r="I76" s="33" t="s">
        <v>34</v>
      </c>
      <c r="J76" s="37" t="str">
        <f>E24</f>
        <v>Žižkovský Petr</v>
      </c>
      <c r="K76" s="41"/>
      <c r="L76" s="13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0.32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11" customFormat="1" ht="29.28" customHeight="1">
      <c r="A78" s="179"/>
      <c r="B78" s="180"/>
      <c r="C78" s="181" t="s">
        <v>113</v>
      </c>
      <c r="D78" s="182" t="s">
        <v>57</v>
      </c>
      <c r="E78" s="182" t="s">
        <v>53</v>
      </c>
      <c r="F78" s="182" t="s">
        <v>54</v>
      </c>
      <c r="G78" s="182" t="s">
        <v>114</v>
      </c>
      <c r="H78" s="182" t="s">
        <v>115</v>
      </c>
      <c r="I78" s="182" t="s">
        <v>116</v>
      </c>
      <c r="J78" s="182" t="s">
        <v>98</v>
      </c>
      <c r="K78" s="183" t="s">
        <v>117</v>
      </c>
      <c r="L78" s="184"/>
      <c r="M78" s="93" t="s">
        <v>19</v>
      </c>
      <c r="N78" s="94" t="s">
        <v>42</v>
      </c>
      <c r="O78" s="94" t="s">
        <v>118</v>
      </c>
      <c r="P78" s="94" t="s">
        <v>119</v>
      </c>
      <c r="Q78" s="94" t="s">
        <v>120</v>
      </c>
      <c r="R78" s="94" t="s">
        <v>121</v>
      </c>
      <c r="S78" s="94" t="s">
        <v>122</v>
      </c>
      <c r="T78" s="95" t="s">
        <v>123</v>
      </c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</row>
    <row r="79" s="2" customFormat="1" ht="22.8" customHeight="1">
      <c r="A79" s="39"/>
      <c r="B79" s="40"/>
      <c r="C79" s="100" t="s">
        <v>124</v>
      </c>
      <c r="D79" s="41"/>
      <c r="E79" s="41"/>
      <c r="F79" s="41"/>
      <c r="G79" s="41"/>
      <c r="H79" s="41"/>
      <c r="I79" s="41"/>
      <c r="J79" s="185">
        <f>BK79</f>
        <v>0</v>
      </c>
      <c r="K79" s="41"/>
      <c r="L79" s="45"/>
      <c r="M79" s="96"/>
      <c r="N79" s="186"/>
      <c r="O79" s="97"/>
      <c r="P79" s="187">
        <f>SUM(P80:P140)</f>
        <v>0</v>
      </c>
      <c r="Q79" s="97"/>
      <c r="R79" s="187">
        <f>SUM(R80:R140)</f>
        <v>0</v>
      </c>
      <c r="S79" s="97"/>
      <c r="T79" s="188">
        <f>SUM(T80:T140)</f>
        <v>0</v>
      </c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T79" s="18" t="s">
        <v>71</v>
      </c>
      <c r="AU79" s="18" t="s">
        <v>99</v>
      </c>
      <c r="BK79" s="189">
        <f>SUM(BK80:BK140)</f>
        <v>0</v>
      </c>
    </row>
    <row r="80" s="2" customFormat="1" ht="16.5" customHeight="1">
      <c r="A80" s="39"/>
      <c r="B80" s="40"/>
      <c r="C80" s="206" t="s">
        <v>80</v>
      </c>
      <c r="D80" s="206" t="s">
        <v>129</v>
      </c>
      <c r="E80" s="207" t="s">
        <v>80</v>
      </c>
      <c r="F80" s="208" t="s">
        <v>546</v>
      </c>
      <c r="G80" s="209" t="s">
        <v>547</v>
      </c>
      <c r="H80" s="210">
        <v>4</v>
      </c>
      <c r="I80" s="211"/>
      <c r="J80" s="212">
        <f>ROUND(I80*H80,2)</f>
        <v>0</v>
      </c>
      <c r="K80" s="208" t="s">
        <v>19</v>
      </c>
      <c r="L80" s="45"/>
      <c r="M80" s="213" t="s">
        <v>19</v>
      </c>
      <c r="N80" s="214" t="s">
        <v>43</v>
      </c>
      <c r="O80" s="85"/>
      <c r="P80" s="215">
        <f>O80*H80</f>
        <v>0</v>
      </c>
      <c r="Q80" s="215">
        <v>0</v>
      </c>
      <c r="R80" s="215">
        <f>Q80*H80</f>
        <v>0</v>
      </c>
      <c r="S80" s="215">
        <v>0</v>
      </c>
      <c r="T80" s="216">
        <f>S80*H80</f>
        <v>0</v>
      </c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R80" s="217" t="s">
        <v>134</v>
      </c>
      <c r="AT80" s="217" t="s">
        <v>129</v>
      </c>
      <c r="AU80" s="217" t="s">
        <v>72</v>
      </c>
      <c r="AY80" s="18" t="s">
        <v>127</v>
      </c>
      <c r="BE80" s="218">
        <f>IF(N80="základní",J80,0)</f>
        <v>0</v>
      </c>
      <c r="BF80" s="218">
        <f>IF(N80="snížená",J80,0)</f>
        <v>0</v>
      </c>
      <c r="BG80" s="218">
        <f>IF(N80="zákl. přenesená",J80,0)</f>
        <v>0</v>
      </c>
      <c r="BH80" s="218">
        <f>IF(N80="sníž. přenesená",J80,0)</f>
        <v>0</v>
      </c>
      <c r="BI80" s="218">
        <f>IF(N80="nulová",J80,0)</f>
        <v>0</v>
      </c>
      <c r="BJ80" s="18" t="s">
        <v>80</v>
      </c>
      <c r="BK80" s="218">
        <f>ROUND(I80*H80,2)</f>
        <v>0</v>
      </c>
      <c r="BL80" s="18" t="s">
        <v>134</v>
      </c>
      <c r="BM80" s="217" t="s">
        <v>548</v>
      </c>
    </row>
    <row r="81" s="2" customFormat="1" ht="16.5" customHeight="1">
      <c r="A81" s="39"/>
      <c r="B81" s="40"/>
      <c r="C81" s="206" t="s">
        <v>82</v>
      </c>
      <c r="D81" s="206" t="s">
        <v>129</v>
      </c>
      <c r="E81" s="207" t="s">
        <v>549</v>
      </c>
      <c r="F81" s="208" t="s">
        <v>550</v>
      </c>
      <c r="G81" s="209" t="s">
        <v>198</v>
      </c>
      <c r="H81" s="210">
        <v>140</v>
      </c>
      <c r="I81" s="211"/>
      <c r="J81" s="212">
        <f>ROUND(I81*H81,2)</f>
        <v>0</v>
      </c>
      <c r="K81" s="208" t="s">
        <v>19</v>
      </c>
      <c r="L81" s="45"/>
      <c r="M81" s="213" t="s">
        <v>19</v>
      </c>
      <c r="N81" s="214" t="s">
        <v>43</v>
      </c>
      <c r="O81" s="85"/>
      <c r="P81" s="215">
        <f>O81*H81</f>
        <v>0</v>
      </c>
      <c r="Q81" s="215">
        <v>0</v>
      </c>
      <c r="R81" s="215">
        <f>Q81*H81</f>
        <v>0</v>
      </c>
      <c r="S81" s="215">
        <v>0</v>
      </c>
      <c r="T81" s="216">
        <f>S81*H81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R81" s="217" t="s">
        <v>134</v>
      </c>
      <c r="AT81" s="217" t="s">
        <v>129</v>
      </c>
      <c r="AU81" s="217" t="s">
        <v>72</v>
      </c>
      <c r="AY81" s="18" t="s">
        <v>127</v>
      </c>
      <c r="BE81" s="218">
        <f>IF(N81="základní",J81,0)</f>
        <v>0</v>
      </c>
      <c r="BF81" s="218">
        <f>IF(N81="snížená",J81,0)</f>
        <v>0</v>
      </c>
      <c r="BG81" s="218">
        <f>IF(N81="zákl. přenesená",J81,0)</f>
        <v>0</v>
      </c>
      <c r="BH81" s="218">
        <f>IF(N81="sníž. přenesená",J81,0)</f>
        <v>0</v>
      </c>
      <c r="BI81" s="218">
        <f>IF(N81="nulová",J81,0)</f>
        <v>0</v>
      </c>
      <c r="BJ81" s="18" t="s">
        <v>80</v>
      </c>
      <c r="BK81" s="218">
        <f>ROUND(I81*H81,2)</f>
        <v>0</v>
      </c>
      <c r="BL81" s="18" t="s">
        <v>134</v>
      </c>
      <c r="BM81" s="217" t="s">
        <v>551</v>
      </c>
    </row>
    <row r="82" s="2" customFormat="1" ht="16.5" customHeight="1">
      <c r="A82" s="39"/>
      <c r="B82" s="40"/>
      <c r="C82" s="257" t="s">
        <v>152</v>
      </c>
      <c r="D82" s="257" t="s">
        <v>198</v>
      </c>
      <c r="E82" s="258" t="s">
        <v>552</v>
      </c>
      <c r="F82" s="259" t="s">
        <v>553</v>
      </c>
      <c r="G82" s="260" t="s">
        <v>554</v>
      </c>
      <c r="H82" s="261">
        <v>67.900000000000006</v>
      </c>
      <c r="I82" s="262"/>
      <c r="J82" s="263">
        <f>ROUND(I82*H82,2)</f>
        <v>0</v>
      </c>
      <c r="K82" s="259" t="s">
        <v>19</v>
      </c>
      <c r="L82" s="264"/>
      <c r="M82" s="265" t="s">
        <v>19</v>
      </c>
      <c r="N82" s="266" t="s">
        <v>43</v>
      </c>
      <c r="O82" s="85"/>
      <c r="P82" s="215">
        <f>O82*H82</f>
        <v>0</v>
      </c>
      <c r="Q82" s="215">
        <v>0</v>
      </c>
      <c r="R82" s="215">
        <f>Q82*H82</f>
        <v>0</v>
      </c>
      <c r="S82" s="215">
        <v>0</v>
      </c>
      <c r="T82" s="216">
        <f>S82*H82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R82" s="217" t="s">
        <v>190</v>
      </c>
      <c r="AT82" s="217" t="s">
        <v>198</v>
      </c>
      <c r="AU82" s="217" t="s">
        <v>72</v>
      </c>
      <c r="AY82" s="18" t="s">
        <v>127</v>
      </c>
      <c r="BE82" s="218">
        <f>IF(N82="základní",J82,0)</f>
        <v>0</v>
      </c>
      <c r="BF82" s="218">
        <f>IF(N82="snížená",J82,0)</f>
        <v>0</v>
      </c>
      <c r="BG82" s="218">
        <f>IF(N82="zákl. přenesená",J82,0)</f>
        <v>0</v>
      </c>
      <c r="BH82" s="218">
        <f>IF(N82="sníž. přenesená",J82,0)</f>
        <v>0</v>
      </c>
      <c r="BI82" s="218">
        <f>IF(N82="nulová",J82,0)</f>
        <v>0</v>
      </c>
      <c r="BJ82" s="18" t="s">
        <v>80</v>
      </c>
      <c r="BK82" s="218">
        <f>ROUND(I82*H82,2)</f>
        <v>0</v>
      </c>
      <c r="BL82" s="18" t="s">
        <v>134</v>
      </c>
      <c r="BM82" s="217" t="s">
        <v>555</v>
      </c>
    </row>
    <row r="83" s="2" customFormat="1" ht="16.5" customHeight="1">
      <c r="A83" s="39"/>
      <c r="B83" s="40"/>
      <c r="C83" s="257" t="s">
        <v>134</v>
      </c>
      <c r="D83" s="257" t="s">
        <v>198</v>
      </c>
      <c r="E83" s="258" t="s">
        <v>556</v>
      </c>
      <c r="F83" s="259" t="s">
        <v>557</v>
      </c>
      <c r="G83" s="260" t="s">
        <v>554</v>
      </c>
      <c r="H83" s="261">
        <v>67.900000000000006</v>
      </c>
      <c r="I83" s="262"/>
      <c r="J83" s="263">
        <f>ROUND(I83*H83,2)</f>
        <v>0</v>
      </c>
      <c r="K83" s="259" t="s">
        <v>19</v>
      </c>
      <c r="L83" s="264"/>
      <c r="M83" s="265" t="s">
        <v>19</v>
      </c>
      <c r="N83" s="266" t="s">
        <v>43</v>
      </c>
      <c r="O83" s="85"/>
      <c r="P83" s="215">
        <f>O83*H83</f>
        <v>0</v>
      </c>
      <c r="Q83" s="215">
        <v>0</v>
      </c>
      <c r="R83" s="215">
        <f>Q83*H83</f>
        <v>0</v>
      </c>
      <c r="S83" s="215">
        <v>0</v>
      </c>
      <c r="T83" s="216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7" t="s">
        <v>190</v>
      </c>
      <c r="AT83" s="217" t="s">
        <v>198</v>
      </c>
      <c r="AU83" s="217" t="s">
        <v>72</v>
      </c>
      <c r="AY83" s="18" t="s">
        <v>127</v>
      </c>
      <c r="BE83" s="218">
        <f>IF(N83="základní",J83,0)</f>
        <v>0</v>
      </c>
      <c r="BF83" s="218">
        <f>IF(N83="snížená",J83,0)</f>
        <v>0</v>
      </c>
      <c r="BG83" s="218">
        <f>IF(N83="zákl. přenesená",J83,0)</f>
        <v>0</v>
      </c>
      <c r="BH83" s="218">
        <f>IF(N83="sníž. přenesená",J83,0)</f>
        <v>0</v>
      </c>
      <c r="BI83" s="218">
        <f>IF(N83="nulová",J83,0)</f>
        <v>0</v>
      </c>
      <c r="BJ83" s="18" t="s">
        <v>80</v>
      </c>
      <c r="BK83" s="218">
        <f>ROUND(I83*H83,2)</f>
        <v>0</v>
      </c>
      <c r="BL83" s="18" t="s">
        <v>134</v>
      </c>
      <c r="BM83" s="217" t="s">
        <v>558</v>
      </c>
    </row>
    <row r="84" s="2" customFormat="1" ht="16.5" customHeight="1">
      <c r="A84" s="39"/>
      <c r="B84" s="40"/>
      <c r="C84" s="206" t="s">
        <v>168</v>
      </c>
      <c r="D84" s="206" t="s">
        <v>129</v>
      </c>
      <c r="E84" s="207" t="s">
        <v>559</v>
      </c>
      <c r="F84" s="208" t="s">
        <v>560</v>
      </c>
      <c r="G84" s="209" t="s">
        <v>547</v>
      </c>
      <c r="H84" s="210">
        <v>4</v>
      </c>
      <c r="I84" s="211"/>
      <c r="J84" s="212">
        <f>ROUND(I84*H84,2)</f>
        <v>0</v>
      </c>
      <c r="K84" s="208" t="s">
        <v>19</v>
      </c>
      <c r="L84" s="45"/>
      <c r="M84" s="213" t="s">
        <v>19</v>
      </c>
      <c r="N84" s="214" t="s">
        <v>43</v>
      </c>
      <c r="O84" s="85"/>
      <c r="P84" s="215">
        <f>O84*H84</f>
        <v>0</v>
      </c>
      <c r="Q84" s="215">
        <v>0</v>
      </c>
      <c r="R84" s="215">
        <f>Q84*H84</f>
        <v>0</v>
      </c>
      <c r="S84" s="215">
        <v>0</v>
      </c>
      <c r="T84" s="216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7" t="s">
        <v>134</v>
      </c>
      <c r="AT84" s="217" t="s">
        <v>129</v>
      </c>
      <c r="AU84" s="217" t="s">
        <v>72</v>
      </c>
      <c r="AY84" s="18" t="s">
        <v>127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8" t="s">
        <v>80</v>
      </c>
      <c r="BK84" s="218">
        <f>ROUND(I84*H84,2)</f>
        <v>0</v>
      </c>
      <c r="BL84" s="18" t="s">
        <v>134</v>
      </c>
      <c r="BM84" s="217" t="s">
        <v>561</v>
      </c>
    </row>
    <row r="85" s="2" customFormat="1" ht="16.5" customHeight="1">
      <c r="A85" s="39"/>
      <c r="B85" s="40"/>
      <c r="C85" s="257" t="s">
        <v>179</v>
      </c>
      <c r="D85" s="257" t="s">
        <v>198</v>
      </c>
      <c r="E85" s="258" t="s">
        <v>552</v>
      </c>
      <c r="F85" s="259" t="s">
        <v>553</v>
      </c>
      <c r="G85" s="260" t="s">
        <v>554</v>
      </c>
      <c r="H85" s="261">
        <v>12</v>
      </c>
      <c r="I85" s="262"/>
      <c r="J85" s="263">
        <f>ROUND(I85*H85,2)</f>
        <v>0</v>
      </c>
      <c r="K85" s="259" t="s">
        <v>19</v>
      </c>
      <c r="L85" s="264"/>
      <c r="M85" s="265" t="s">
        <v>19</v>
      </c>
      <c r="N85" s="266" t="s">
        <v>43</v>
      </c>
      <c r="O85" s="85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217" t="s">
        <v>190</v>
      </c>
      <c r="AT85" s="217" t="s">
        <v>198</v>
      </c>
      <c r="AU85" s="217" t="s">
        <v>72</v>
      </c>
      <c r="AY85" s="18" t="s">
        <v>127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8" t="s">
        <v>80</v>
      </c>
      <c r="BK85" s="218">
        <f>ROUND(I85*H85,2)</f>
        <v>0</v>
      </c>
      <c r="BL85" s="18" t="s">
        <v>134</v>
      </c>
      <c r="BM85" s="217" t="s">
        <v>562</v>
      </c>
    </row>
    <row r="86" s="2" customFormat="1" ht="16.5" customHeight="1">
      <c r="A86" s="39"/>
      <c r="B86" s="40"/>
      <c r="C86" s="257" t="s">
        <v>183</v>
      </c>
      <c r="D86" s="257" t="s">
        <v>198</v>
      </c>
      <c r="E86" s="258" t="s">
        <v>563</v>
      </c>
      <c r="F86" s="259" t="s">
        <v>564</v>
      </c>
      <c r="G86" s="260" t="s">
        <v>554</v>
      </c>
      <c r="H86" s="261">
        <v>29.931999999999999</v>
      </c>
      <c r="I86" s="262"/>
      <c r="J86" s="263">
        <f>ROUND(I86*H86,2)</f>
        <v>0</v>
      </c>
      <c r="K86" s="259" t="s">
        <v>19</v>
      </c>
      <c r="L86" s="264"/>
      <c r="M86" s="265" t="s">
        <v>19</v>
      </c>
      <c r="N86" s="266" t="s">
        <v>43</v>
      </c>
      <c r="O86" s="85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7" t="s">
        <v>190</v>
      </c>
      <c r="AT86" s="217" t="s">
        <v>198</v>
      </c>
      <c r="AU86" s="217" t="s">
        <v>72</v>
      </c>
      <c r="AY86" s="18" t="s">
        <v>127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8" t="s">
        <v>80</v>
      </c>
      <c r="BK86" s="218">
        <f>ROUND(I86*H86,2)</f>
        <v>0</v>
      </c>
      <c r="BL86" s="18" t="s">
        <v>134</v>
      </c>
      <c r="BM86" s="217" t="s">
        <v>565</v>
      </c>
    </row>
    <row r="87" s="2" customFormat="1" ht="16.5" customHeight="1">
      <c r="A87" s="39"/>
      <c r="B87" s="40"/>
      <c r="C87" s="206" t="s">
        <v>190</v>
      </c>
      <c r="D87" s="206" t="s">
        <v>129</v>
      </c>
      <c r="E87" s="207" t="s">
        <v>566</v>
      </c>
      <c r="F87" s="208" t="s">
        <v>567</v>
      </c>
      <c r="G87" s="209" t="s">
        <v>547</v>
      </c>
      <c r="H87" s="210">
        <v>2</v>
      </c>
      <c r="I87" s="211"/>
      <c r="J87" s="212">
        <f>ROUND(I87*H87,2)</f>
        <v>0</v>
      </c>
      <c r="K87" s="208" t="s">
        <v>19</v>
      </c>
      <c r="L87" s="45"/>
      <c r="M87" s="213" t="s">
        <v>19</v>
      </c>
      <c r="N87" s="214" t="s">
        <v>43</v>
      </c>
      <c r="O87" s="85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7" t="s">
        <v>134</v>
      </c>
      <c r="AT87" s="217" t="s">
        <v>129</v>
      </c>
      <c r="AU87" s="217" t="s">
        <v>72</v>
      </c>
      <c r="AY87" s="18" t="s">
        <v>127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8" t="s">
        <v>80</v>
      </c>
      <c r="BK87" s="218">
        <f>ROUND(I87*H87,2)</f>
        <v>0</v>
      </c>
      <c r="BL87" s="18" t="s">
        <v>134</v>
      </c>
      <c r="BM87" s="217" t="s">
        <v>568</v>
      </c>
    </row>
    <row r="88" s="2" customFormat="1" ht="16.5" customHeight="1">
      <c r="A88" s="39"/>
      <c r="B88" s="40"/>
      <c r="C88" s="206" t="s">
        <v>197</v>
      </c>
      <c r="D88" s="206" t="s">
        <v>129</v>
      </c>
      <c r="E88" s="207" t="s">
        <v>569</v>
      </c>
      <c r="F88" s="208" t="s">
        <v>570</v>
      </c>
      <c r="G88" s="209" t="s">
        <v>198</v>
      </c>
      <c r="H88" s="210">
        <v>20</v>
      </c>
      <c r="I88" s="211"/>
      <c r="J88" s="212">
        <f>ROUND(I88*H88,2)</f>
        <v>0</v>
      </c>
      <c r="K88" s="208" t="s">
        <v>19</v>
      </c>
      <c r="L88" s="45"/>
      <c r="M88" s="213" t="s">
        <v>19</v>
      </c>
      <c r="N88" s="214" t="s">
        <v>43</v>
      </c>
      <c r="O88" s="85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7" t="s">
        <v>134</v>
      </c>
      <c r="AT88" s="217" t="s">
        <v>129</v>
      </c>
      <c r="AU88" s="217" t="s">
        <v>72</v>
      </c>
      <c r="AY88" s="18" t="s">
        <v>127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8" t="s">
        <v>80</v>
      </c>
      <c r="BK88" s="218">
        <f>ROUND(I88*H88,2)</f>
        <v>0</v>
      </c>
      <c r="BL88" s="18" t="s">
        <v>134</v>
      </c>
      <c r="BM88" s="217" t="s">
        <v>571</v>
      </c>
    </row>
    <row r="89" s="2" customFormat="1" ht="16.5" customHeight="1">
      <c r="A89" s="39"/>
      <c r="B89" s="40"/>
      <c r="C89" s="257" t="s">
        <v>204</v>
      </c>
      <c r="D89" s="257" t="s">
        <v>198</v>
      </c>
      <c r="E89" s="258" t="s">
        <v>572</v>
      </c>
      <c r="F89" s="259" t="s">
        <v>573</v>
      </c>
      <c r="G89" s="260" t="s">
        <v>198</v>
      </c>
      <c r="H89" s="261">
        <v>22</v>
      </c>
      <c r="I89" s="262"/>
      <c r="J89" s="263">
        <f>ROUND(I89*H89,2)</f>
        <v>0</v>
      </c>
      <c r="K89" s="259" t="s">
        <v>19</v>
      </c>
      <c r="L89" s="264"/>
      <c r="M89" s="265" t="s">
        <v>19</v>
      </c>
      <c r="N89" s="266" t="s">
        <v>43</v>
      </c>
      <c r="O89" s="85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7" t="s">
        <v>190</v>
      </c>
      <c r="AT89" s="217" t="s">
        <v>198</v>
      </c>
      <c r="AU89" s="217" t="s">
        <v>72</v>
      </c>
      <c r="AY89" s="18" t="s">
        <v>127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8" t="s">
        <v>80</v>
      </c>
      <c r="BK89" s="218">
        <f>ROUND(I89*H89,2)</f>
        <v>0</v>
      </c>
      <c r="BL89" s="18" t="s">
        <v>134</v>
      </c>
      <c r="BM89" s="217" t="s">
        <v>574</v>
      </c>
    </row>
    <row r="90" s="2" customFormat="1" ht="16.5" customHeight="1">
      <c r="A90" s="39"/>
      <c r="B90" s="40"/>
      <c r="C90" s="206" t="s">
        <v>215</v>
      </c>
      <c r="D90" s="206" t="s">
        <v>129</v>
      </c>
      <c r="E90" s="207" t="s">
        <v>575</v>
      </c>
      <c r="F90" s="208" t="s">
        <v>576</v>
      </c>
      <c r="G90" s="209" t="s">
        <v>198</v>
      </c>
      <c r="H90" s="210">
        <v>233</v>
      </c>
      <c r="I90" s="211"/>
      <c r="J90" s="212">
        <f>ROUND(I90*H90,2)</f>
        <v>0</v>
      </c>
      <c r="K90" s="208" t="s">
        <v>19</v>
      </c>
      <c r="L90" s="45"/>
      <c r="M90" s="213" t="s">
        <v>19</v>
      </c>
      <c r="N90" s="214" t="s">
        <v>43</v>
      </c>
      <c r="O90" s="85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7" t="s">
        <v>134</v>
      </c>
      <c r="AT90" s="217" t="s">
        <v>129</v>
      </c>
      <c r="AU90" s="217" t="s">
        <v>72</v>
      </c>
      <c r="AY90" s="18" t="s">
        <v>127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8" t="s">
        <v>80</v>
      </c>
      <c r="BK90" s="218">
        <f>ROUND(I90*H90,2)</f>
        <v>0</v>
      </c>
      <c r="BL90" s="18" t="s">
        <v>134</v>
      </c>
      <c r="BM90" s="217" t="s">
        <v>577</v>
      </c>
    </row>
    <row r="91" s="2" customFormat="1" ht="16.5" customHeight="1">
      <c r="A91" s="39"/>
      <c r="B91" s="40"/>
      <c r="C91" s="257" t="s">
        <v>8</v>
      </c>
      <c r="D91" s="257" t="s">
        <v>198</v>
      </c>
      <c r="E91" s="258" t="s">
        <v>578</v>
      </c>
      <c r="F91" s="259" t="s">
        <v>579</v>
      </c>
      <c r="G91" s="260" t="s">
        <v>198</v>
      </c>
      <c r="H91" s="261">
        <v>244.65000000000001</v>
      </c>
      <c r="I91" s="262"/>
      <c r="J91" s="263">
        <f>ROUND(I91*H91,2)</f>
        <v>0</v>
      </c>
      <c r="K91" s="259" t="s">
        <v>19</v>
      </c>
      <c r="L91" s="264"/>
      <c r="M91" s="265" t="s">
        <v>19</v>
      </c>
      <c r="N91" s="266" t="s">
        <v>43</v>
      </c>
      <c r="O91" s="85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7" t="s">
        <v>190</v>
      </c>
      <c r="AT91" s="217" t="s">
        <v>198</v>
      </c>
      <c r="AU91" s="217" t="s">
        <v>72</v>
      </c>
      <c r="AY91" s="18" t="s">
        <v>127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8" t="s">
        <v>80</v>
      </c>
      <c r="BK91" s="218">
        <f>ROUND(I91*H91,2)</f>
        <v>0</v>
      </c>
      <c r="BL91" s="18" t="s">
        <v>134</v>
      </c>
      <c r="BM91" s="217" t="s">
        <v>580</v>
      </c>
    </row>
    <row r="92" s="2" customFormat="1" ht="16.5" customHeight="1">
      <c r="A92" s="39"/>
      <c r="B92" s="40"/>
      <c r="C92" s="206" t="s">
        <v>226</v>
      </c>
      <c r="D92" s="206" t="s">
        <v>129</v>
      </c>
      <c r="E92" s="207" t="s">
        <v>82</v>
      </c>
      <c r="F92" s="208" t="s">
        <v>581</v>
      </c>
      <c r="G92" s="209" t="s">
        <v>547</v>
      </c>
      <c r="H92" s="210">
        <v>3</v>
      </c>
      <c r="I92" s="211"/>
      <c r="J92" s="212">
        <f>ROUND(I92*H92,2)</f>
        <v>0</v>
      </c>
      <c r="K92" s="208" t="s">
        <v>19</v>
      </c>
      <c r="L92" s="45"/>
      <c r="M92" s="213" t="s">
        <v>19</v>
      </c>
      <c r="N92" s="214" t="s">
        <v>43</v>
      </c>
      <c r="O92" s="85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7" t="s">
        <v>134</v>
      </c>
      <c r="AT92" s="217" t="s">
        <v>129</v>
      </c>
      <c r="AU92" s="217" t="s">
        <v>72</v>
      </c>
      <c r="AY92" s="18" t="s">
        <v>127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8" t="s">
        <v>80</v>
      </c>
      <c r="BK92" s="218">
        <f>ROUND(I92*H92,2)</f>
        <v>0</v>
      </c>
      <c r="BL92" s="18" t="s">
        <v>134</v>
      </c>
      <c r="BM92" s="217" t="s">
        <v>582</v>
      </c>
    </row>
    <row r="93" s="2" customFormat="1" ht="16.5" customHeight="1">
      <c r="A93" s="39"/>
      <c r="B93" s="40"/>
      <c r="C93" s="206" t="s">
        <v>231</v>
      </c>
      <c r="D93" s="206" t="s">
        <v>129</v>
      </c>
      <c r="E93" s="207" t="s">
        <v>152</v>
      </c>
      <c r="F93" s="208" t="s">
        <v>583</v>
      </c>
      <c r="G93" s="209" t="s">
        <v>547</v>
      </c>
      <c r="H93" s="210">
        <v>3</v>
      </c>
      <c r="I93" s="211"/>
      <c r="J93" s="212">
        <f>ROUND(I93*H93,2)</f>
        <v>0</v>
      </c>
      <c r="K93" s="208" t="s">
        <v>19</v>
      </c>
      <c r="L93" s="45"/>
      <c r="M93" s="213" t="s">
        <v>19</v>
      </c>
      <c r="N93" s="214" t="s">
        <v>43</v>
      </c>
      <c r="O93" s="85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7" t="s">
        <v>134</v>
      </c>
      <c r="AT93" s="217" t="s">
        <v>129</v>
      </c>
      <c r="AU93" s="217" t="s">
        <v>72</v>
      </c>
      <c r="AY93" s="18" t="s">
        <v>127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80</v>
      </c>
      <c r="BK93" s="218">
        <f>ROUND(I93*H93,2)</f>
        <v>0</v>
      </c>
      <c r="BL93" s="18" t="s">
        <v>134</v>
      </c>
      <c r="BM93" s="217" t="s">
        <v>584</v>
      </c>
    </row>
    <row r="94" s="2" customFormat="1" ht="16.5" customHeight="1">
      <c r="A94" s="39"/>
      <c r="B94" s="40"/>
      <c r="C94" s="257" t="s">
        <v>236</v>
      </c>
      <c r="D94" s="257" t="s">
        <v>198</v>
      </c>
      <c r="E94" s="258" t="s">
        <v>585</v>
      </c>
      <c r="F94" s="259" t="s">
        <v>586</v>
      </c>
      <c r="G94" s="260" t="s">
        <v>547</v>
      </c>
      <c r="H94" s="261">
        <v>3</v>
      </c>
      <c r="I94" s="262"/>
      <c r="J94" s="263">
        <f>ROUND(I94*H94,2)</f>
        <v>0</v>
      </c>
      <c r="K94" s="259" t="s">
        <v>19</v>
      </c>
      <c r="L94" s="264"/>
      <c r="M94" s="265" t="s">
        <v>19</v>
      </c>
      <c r="N94" s="266" t="s">
        <v>43</v>
      </c>
      <c r="O94" s="85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7" t="s">
        <v>190</v>
      </c>
      <c r="AT94" s="217" t="s">
        <v>198</v>
      </c>
      <c r="AU94" s="217" t="s">
        <v>72</v>
      </c>
      <c r="AY94" s="18" t="s">
        <v>127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80</v>
      </c>
      <c r="BK94" s="218">
        <f>ROUND(I94*H94,2)</f>
        <v>0</v>
      </c>
      <c r="BL94" s="18" t="s">
        <v>134</v>
      </c>
      <c r="BM94" s="217" t="s">
        <v>587</v>
      </c>
    </row>
    <row r="95" s="2" customFormat="1" ht="16.5" customHeight="1">
      <c r="A95" s="39"/>
      <c r="B95" s="40"/>
      <c r="C95" s="257" t="s">
        <v>243</v>
      </c>
      <c r="D95" s="257" t="s">
        <v>198</v>
      </c>
      <c r="E95" s="258" t="s">
        <v>588</v>
      </c>
      <c r="F95" s="259" t="s">
        <v>589</v>
      </c>
      <c r="G95" s="260" t="s">
        <v>590</v>
      </c>
      <c r="H95" s="261">
        <v>150.38999999999999</v>
      </c>
      <c r="I95" s="262"/>
      <c r="J95" s="263">
        <f>ROUND(I95*H95,2)</f>
        <v>0</v>
      </c>
      <c r="K95" s="259" t="s">
        <v>19</v>
      </c>
      <c r="L95" s="264"/>
      <c r="M95" s="265" t="s">
        <v>19</v>
      </c>
      <c r="N95" s="266" t="s">
        <v>43</v>
      </c>
      <c r="O95" s="85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7" t="s">
        <v>190</v>
      </c>
      <c r="AT95" s="217" t="s">
        <v>198</v>
      </c>
      <c r="AU95" s="217" t="s">
        <v>72</v>
      </c>
      <c r="AY95" s="18" t="s">
        <v>127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8" t="s">
        <v>80</v>
      </c>
      <c r="BK95" s="218">
        <f>ROUND(I95*H95,2)</f>
        <v>0</v>
      </c>
      <c r="BL95" s="18" t="s">
        <v>134</v>
      </c>
      <c r="BM95" s="217" t="s">
        <v>591</v>
      </c>
    </row>
    <row r="96" s="2" customFormat="1" ht="16.5" customHeight="1">
      <c r="A96" s="39"/>
      <c r="B96" s="40"/>
      <c r="C96" s="206" t="s">
        <v>248</v>
      </c>
      <c r="D96" s="206" t="s">
        <v>129</v>
      </c>
      <c r="E96" s="207" t="s">
        <v>592</v>
      </c>
      <c r="F96" s="208" t="s">
        <v>593</v>
      </c>
      <c r="G96" s="209" t="s">
        <v>547</v>
      </c>
      <c r="H96" s="210">
        <v>6</v>
      </c>
      <c r="I96" s="211"/>
      <c r="J96" s="212">
        <f>ROUND(I96*H96,2)</f>
        <v>0</v>
      </c>
      <c r="K96" s="208" t="s">
        <v>19</v>
      </c>
      <c r="L96" s="45"/>
      <c r="M96" s="213" t="s">
        <v>19</v>
      </c>
      <c r="N96" s="214" t="s">
        <v>43</v>
      </c>
      <c r="O96" s="85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7" t="s">
        <v>134</v>
      </c>
      <c r="AT96" s="217" t="s">
        <v>129</v>
      </c>
      <c r="AU96" s="217" t="s">
        <v>72</v>
      </c>
      <c r="AY96" s="18" t="s">
        <v>127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8" t="s">
        <v>80</v>
      </c>
      <c r="BK96" s="218">
        <f>ROUND(I96*H96,2)</f>
        <v>0</v>
      </c>
      <c r="BL96" s="18" t="s">
        <v>134</v>
      </c>
      <c r="BM96" s="217" t="s">
        <v>594</v>
      </c>
    </row>
    <row r="97" s="2" customFormat="1" ht="16.5" customHeight="1">
      <c r="A97" s="39"/>
      <c r="B97" s="40"/>
      <c r="C97" s="257" t="s">
        <v>253</v>
      </c>
      <c r="D97" s="257" t="s">
        <v>198</v>
      </c>
      <c r="E97" s="258" t="s">
        <v>595</v>
      </c>
      <c r="F97" s="259" t="s">
        <v>596</v>
      </c>
      <c r="G97" s="260" t="s">
        <v>547</v>
      </c>
      <c r="H97" s="261">
        <v>6</v>
      </c>
      <c r="I97" s="262"/>
      <c r="J97" s="263">
        <f>ROUND(I97*H97,2)</f>
        <v>0</v>
      </c>
      <c r="K97" s="259" t="s">
        <v>19</v>
      </c>
      <c r="L97" s="264"/>
      <c r="M97" s="265" t="s">
        <v>19</v>
      </c>
      <c r="N97" s="266" t="s">
        <v>43</v>
      </c>
      <c r="O97" s="85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190</v>
      </c>
      <c r="AT97" s="217" t="s">
        <v>198</v>
      </c>
      <c r="AU97" s="217" t="s">
        <v>72</v>
      </c>
      <c r="AY97" s="18" t="s">
        <v>127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80</v>
      </c>
      <c r="BK97" s="218">
        <f>ROUND(I97*H97,2)</f>
        <v>0</v>
      </c>
      <c r="BL97" s="18" t="s">
        <v>134</v>
      </c>
      <c r="BM97" s="217" t="s">
        <v>597</v>
      </c>
    </row>
    <row r="98" s="2" customFormat="1" ht="16.5" customHeight="1">
      <c r="A98" s="39"/>
      <c r="B98" s="40"/>
      <c r="C98" s="206" t="s">
        <v>258</v>
      </c>
      <c r="D98" s="206" t="s">
        <v>129</v>
      </c>
      <c r="E98" s="207" t="s">
        <v>598</v>
      </c>
      <c r="F98" s="208" t="s">
        <v>599</v>
      </c>
      <c r="G98" s="209" t="s">
        <v>198</v>
      </c>
      <c r="H98" s="210">
        <v>200</v>
      </c>
      <c r="I98" s="211"/>
      <c r="J98" s="212">
        <f>ROUND(I98*H98,2)</f>
        <v>0</v>
      </c>
      <c r="K98" s="208" t="s">
        <v>19</v>
      </c>
      <c r="L98" s="45"/>
      <c r="M98" s="213" t="s">
        <v>19</v>
      </c>
      <c r="N98" s="214" t="s">
        <v>43</v>
      </c>
      <c r="O98" s="85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7" t="s">
        <v>134</v>
      </c>
      <c r="AT98" s="217" t="s">
        <v>129</v>
      </c>
      <c r="AU98" s="217" t="s">
        <v>72</v>
      </c>
      <c r="AY98" s="18" t="s">
        <v>127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8" t="s">
        <v>80</v>
      </c>
      <c r="BK98" s="218">
        <f>ROUND(I98*H98,2)</f>
        <v>0</v>
      </c>
      <c r="BL98" s="18" t="s">
        <v>134</v>
      </c>
      <c r="BM98" s="217" t="s">
        <v>600</v>
      </c>
    </row>
    <row r="99" s="2" customFormat="1" ht="16.5" customHeight="1">
      <c r="A99" s="39"/>
      <c r="B99" s="40"/>
      <c r="C99" s="257" t="s">
        <v>266</v>
      </c>
      <c r="D99" s="257" t="s">
        <v>198</v>
      </c>
      <c r="E99" s="258" t="s">
        <v>601</v>
      </c>
      <c r="F99" s="259" t="s">
        <v>602</v>
      </c>
      <c r="G99" s="260" t="s">
        <v>198</v>
      </c>
      <c r="H99" s="261">
        <v>210</v>
      </c>
      <c r="I99" s="262"/>
      <c r="J99" s="263">
        <f>ROUND(I99*H99,2)</f>
        <v>0</v>
      </c>
      <c r="K99" s="259" t="s">
        <v>19</v>
      </c>
      <c r="L99" s="264"/>
      <c r="M99" s="265" t="s">
        <v>19</v>
      </c>
      <c r="N99" s="266" t="s">
        <v>43</v>
      </c>
      <c r="O99" s="85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7" t="s">
        <v>190</v>
      </c>
      <c r="AT99" s="217" t="s">
        <v>198</v>
      </c>
      <c r="AU99" s="217" t="s">
        <v>72</v>
      </c>
      <c r="AY99" s="18" t="s">
        <v>127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8" t="s">
        <v>80</v>
      </c>
      <c r="BK99" s="218">
        <f>ROUND(I99*H99,2)</f>
        <v>0</v>
      </c>
      <c r="BL99" s="18" t="s">
        <v>134</v>
      </c>
      <c r="BM99" s="217" t="s">
        <v>603</v>
      </c>
    </row>
    <row r="100" s="2" customFormat="1" ht="16.5" customHeight="1">
      <c r="A100" s="39"/>
      <c r="B100" s="40"/>
      <c r="C100" s="257" t="s">
        <v>7</v>
      </c>
      <c r="D100" s="257" t="s">
        <v>198</v>
      </c>
      <c r="E100" s="258" t="s">
        <v>604</v>
      </c>
      <c r="F100" s="259" t="s">
        <v>605</v>
      </c>
      <c r="G100" s="260" t="s">
        <v>547</v>
      </c>
      <c r="H100" s="261">
        <v>1</v>
      </c>
      <c r="I100" s="262"/>
      <c r="J100" s="263">
        <f>ROUND(I100*H100,2)</f>
        <v>0</v>
      </c>
      <c r="K100" s="259" t="s">
        <v>19</v>
      </c>
      <c r="L100" s="264"/>
      <c r="M100" s="265" t="s">
        <v>19</v>
      </c>
      <c r="N100" s="266" t="s">
        <v>43</v>
      </c>
      <c r="O100" s="85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7" t="s">
        <v>190</v>
      </c>
      <c r="AT100" s="217" t="s">
        <v>198</v>
      </c>
      <c r="AU100" s="217" t="s">
        <v>72</v>
      </c>
      <c r="AY100" s="18" t="s">
        <v>127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8" t="s">
        <v>80</v>
      </c>
      <c r="BK100" s="218">
        <f>ROUND(I100*H100,2)</f>
        <v>0</v>
      </c>
      <c r="BL100" s="18" t="s">
        <v>134</v>
      </c>
      <c r="BM100" s="217" t="s">
        <v>606</v>
      </c>
    </row>
    <row r="101" s="2" customFormat="1" ht="16.5" customHeight="1">
      <c r="A101" s="39"/>
      <c r="B101" s="40"/>
      <c r="C101" s="257" t="s">
        <v>278</v>
      </c>
      <c r="D101" s="257" t="s">
        <v>198</v>
      </c>
      <c r="E101" s="258" t="s">
        <v>607</v>
      </c>
      <c r="F101" s="259" t="s">
        <v>608</v>
      </c>
      <c r="G101" s="260" t="s">
        <v>547</v>
      </c>
      <c r="H101" s="261">
        <v>3</v>
      </c>
      <c r="I101" s="262"/>
      <c r="J101" s="263">
        <f>ROUND(I101*H101,2)</f>
        <v>0</v>
      </c>
      <c r="K101" s="259" t="s">
        <v>19</v>
      </c>
      <c r="L101" s="264"/>
      <c r="M101" s="265" t="s">
        <v>19</v>
      </c>
      <c r="N101" s="266" t="s">
        <v>43</v>
      </c>
      <c r="O101" s="85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7" t="s">
        <v>190</v>
      </c>
      <c r="AT101" s="217" t="s">
        <v>198</v>
      </c>
      <c r="AU101" s="217" t="s">
        <v>72</v>
      </c>
      <c r="AY101" s="18" t="s">
        <v>127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8" t="s">
        <v>80</v>
      </c>
      <c r="BK101" s="218">
        <f>ROUND(I101*H101,2)</f>
        <v>0</v>
      </c>
      <c r="BL101" s="18" t="s">
        <v>134</v>
      </c>
      <c r="BM101" s="217" t="s">
        <v>609</v>
      </c>
    </row>
    <row r="102" s="2" customFormat="1" ht="16.5" customHeight="1">
      <c r="A102" s="39"/>
      <c r="B102" s="40"/>
      <c r="C102" s="257" t="s">
        <v>283</v>
      </c>
      <c r="D102" s="257" t="s">
        <v>198</v>
      </c>
      <c r="E102" s="258" t="s">
        <v>610</v>
      </c>
      <c r="F102" s="259" t="s">
        <v>611</v>
      </c>
      <c r="G102" s="260" t="s">
        <v>547</v>
      </c>
      <c r="H102" s="261">
        <v>3</v>
      </c>
      <c r="I102" s="262"/>
      <c r="J102" s="263">
        <f>ROUND(I102*H102,2)</f>
        <v>0</v>
      </c>
      <c r="K102" s="259" t="s">
        <v>19</v>
      </c>
      <c r="L102" s="264"/>
      <c r="M102" s="265" t="s">
        <v>19</v>
      </c>
      <c r="N102" s="266" t="s">
        <v>43</v>
      </c>
      <c r="O102" s="85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7" t="s">
        <v>190</v>
      </c>
      <c r="AT102" s="217" t="s">
        <v>198</v>
      </c>
      <c r="AU102" s="217" t="s">
        <v>72</v>
      </c>
      <c r="AY102" s="18" t="s">
        <v>127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8" t="s">
        <v>80</v>
      </c>
      <c r="BK102" s="218">
        <f>ROUND(I102*H102,2)</f>
        <v>0</v>
      </c>
      <c r="BL102" s="18" t="s">
        <v>134</v>
      </c>
      <c r="BM102" s="217" t="s">
        <v>612</v>
      </c>
    </row>
    <row r="103" s="2" customFormat="1" ht="16.5" customHeight="1">
      <c r="A103" s="39"/>
      <c r="B103" s="40"/>
      <c r="C103" s="257" t="s">
        <v>288</v>
      </c>
      <c r="D103" s="257" t="s">
        <v>198</v>
      </c>
      <c r="E103" s="258" t="s">
        <v>613</v>
      </c>
      <c r="F103" s="259" t="s">
        <v>614</v>
      </c>
      <c r="G103" s="260" t="s">
        <v>547</v>
      </c>
      <c r="H103" s="261">
        <v>3</v>
      </c>
      <c r="I103" s="262"/>
      <c r="J103" s="263">
        <f>ROUND(I103*H103,2)</f>
        <v>0</v>
      </c>
      <c r="K103" s="259" t="s">
        <v>19</v>
      </c>
      <c r="L103" s="264"/>
      <c r="M103" s="265" t="s">
        <v>19</v>
      </c>
      <c r="N103" s="266" t="s">
        <v>43</v>
      </c>
      <c r="O103" s="85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7" t="s">
        <v>190</v>
      </c>
      <c r="AT103" s="217" t="s">
        <v>198</v>
      </c>
      <c r="AU103" s="217" t="s">
        <v>72</v>
      </c>
      <c r="AY103" s="18" t="s">
        <v>127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80</v>
      </c>
      <c r="BK103" s="218">
        <f>ROUND(I103*H103,2)</f>
        <v>0</v>
      </c>
      <c r="BL103" s="18" t="s">
        <v>134</v>
      </c>
      <c r="BM103" s="217" t="s">
        <v>615</v>
      </c>
    </row>
    <row r="104" s="2" customFormat="1" ht="16.5" customHeight="1">
      <c r="A104" s="39"/>
      <c r="B104" s="40"/>
      <c r="C104" s="257" t="s">
        <v>294</v>
      </c>
      <c r="D104" s="257" t="s">
        <v>198</v>
      </c>
      <c r="E104" s="258" t="s">
        <v>616</v>
      </c>
      <c r="F104" s="259" t="s">
        <v>617</v>
      </c>
      <c r="G104" s="260" t="s">
        <v>547</v>
      </c>
      <c r="H104" s="261">
        <v>3</v>
      </c>
      <c r="I104" s="262"/>
      <c r="J104" s="263">
        <f>ROUND(I104*H104,2)</f>
        <v>0</v>
      </c>
      <c r="K104" s="259" t="s">
        <v>19</v>
      </c>
      <c r="L104" s="264"/>
      <c r="M104" s="265" t="s">
        <v>19</v>
      </c>
      <c r="N104" s="266" t="s">
        <v>43</v>
      </c>
      <c r="O104" s="85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7" t="s">
        <v>190</v>
      </c>
      <c r="AT104" s="217" t="s">
        <v>198</v>
      </c>
      <c r="AU104" s="217" t="s">
        <v>72</v>
      </c>
      <c r="AY104" s="18" t="s">
        <v>127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8" t="s">
        <v>80</v>
      </c>
      <c r="BK104" s="218">
        <f>ROUND(I104*H104,2)</f>
        <v>0</v>
      </c>
      <c r="BL104" s="18" t="s">
        <v>134</v>
      </c>
      <c r="BM104" s="217" t="s">
        <v>618</v>
      </c>
    </row>
    <row r="105" s="2" customFormat="1" ht="16.5" customHeight="1">
      <c r="A105" s="39"/>
      <c r="B105" s="40"/>
      <c r="C105" s="206" t="s">
        <v>300</v>
      </c>
      <c r="D105" s="206" t="s">
        <v>129</v>
      </c>
      <c r="E105" s="207" t="s">
        <v>619</v>
      </c>
      <c r="F105" s="208" t="s">
        <v>620</v>
      </c>
      <c r="G105" s="209" t="s">
        <v>621</v>
      </c>
      <c r="H105" s="210">
        <v>2</v>
      </c>
      <c r="I105" s="211"/>
      <c r="J105" s="212">
        <f>ROUND(I105*H105,2)</f>
        <v>0</v>
      </c>
      <c r="K105" s="208" t="s">
        <v>19</v>
      </c>
      <c r="L105" s="45"/>
      <c r="M105" s="213" t="s">
        <v>19</v>
      </c>
      <c r="N105" s="214" t="s">
        <v>43</v>
      </c>
      <c r="O105" s="85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7" t="s">
        <v>134</v>
      </c>
      <c r="AT105" s="217" t="s">
        <v>129</v>
      </c>
      <c r="AU105" s="217" t="s">
        <v>72</v>
      </c>
      <c r="AY105" s="18" t="s">
        <v>127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8" t="s">
        <v>80</v>
      </c>
      <c r="BK105" s="218">
        <f>ROUND(I105*H105,2)</f>
        <v>0</v>
      </c>
      <c r="BL105" s="18" t="s">
        <v>134</v>
      </c>
      <c r="BM105" s="217" t="s">
        <v>622</v>
      </c>
    </row>
    <row r="106" s="2" customFormat="1" ht="16.5" customHeight="1">
      <c r="A106" s="39"/>
      <c r="B106" s="40"/>
      <c r="C106" s="206" t="s">
        <v>305</v>
      </c>
      <c r="D106" s="206" t="s">
        <v>129</v>
      </c>
      <c r="E106" s="207" t="s">
        <v>623</v>
      </c>
      <c r="F106" s="208" t="s">
        <v>624</v>
      </c>
      <c r="G106" s="209" t="s">
        <v>621</v>
      </c>
      <c r="H106" s="210">
        <v>0.20000000000000001</v>
      </c>
      <c r="I106" s="211"/>
      <c r="J106" s="212">
        <f>ROUND(I106*H106,2)</f>
        <v>0</v>
      </c>
      <c r="K106" s="208" t="s">
        <v>19</v>
      </c>
      <c r="L106" s="45"/>
      <c r="M106" s="213" t="s">
        <v>19</v>
      </c>
      <c r="N106" s="214" t="s">
        <v>43</v>
      </c>
      <c r="O106" s="85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134</v>
      </c>
      <c r="AT106" s="217" t="s">
        <v>129</v>
      </c>
      <c r="AU106" s="217" t="s">
        <v>72</v>
      </c>
      <c r="AY106" s="18" t="s">
        <v>127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80</v>
      </c>
      <c r="BK106" s="218">
        <f>ROUND(I106*H106,2)</f>
        <v>0</v>
      </c>
      <c r="BL106" s="18" t="s">
        <v>134</v>
      </c>
      <c r="BM106" s="217" t="s">
        <v>625</v>
      </c>
    </row>
    <row r="107" s="2" customFormat="1" ht="16.5" customHeight="1">
      <c r="A107" s="39"/>
      <c r="B107" s="40"/>
      <c r="C107" s="257" t="s">
        <v>312</v>
      </c>
      <c r="D107" s="257" t="s">
        <v>198</v>
      </c>
      <c r="E107" s="258" t="s">
        <v>626</v>
      </c>
      <c r="F107" s="259" t="s">
        <v>627</v>
      </c>
      <c r="G107" s="260" t="s">
        <v>628</v>
      </c>
      <c r="H107" s="261">
        <v>2</v>
      </c>
      <c r="I107" s="262"/>
      <c r="J107" s="263">
        <f>ROUND(I107*H107,2)</f>
        <v>0</v>
      </c>
      <c r="K107" s="259" t="s">
        <v>19</v>
      </c>
      <c r="L107" s="264"/>
      <c r="M107" s="265" t="s">
        <v>19</v>
      </c>
      <c r="N107" s="266" t="s">
        <v>43</v>
      </c>
      <c r="O107" s="85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7" t="s">
        <v>190</v>
      </c>
      <c r="AT107" s="217" t="s">
        <v>198</v>
      </c>
      <c r="AU107" s="217" t="s">
        <v>72</v>
      </c>
      <c r="AY107" s="18" t="s">
        <v>127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8" t="s">
        <v>80</v>
      </c>
      <c r="BK107" s="218">
        <f>ROUND(I107*H107,2)</f>
        <v>0</v>
      </c>
      <c r="BL107" s="18" t="s">
        <v>134</v>
      </c>
      <c r="BM107" s="217" t="s">
        <v>629</v>
      </c>
    </row>
    <row r="108" s="2" customFormat="1" ht="16.5" customHeight="1">
      <c r="A108" s="39"/>
      <c r="B108" s="40"/>
      <c r="C108" s="257" t="s">
        <v>320</v>
      </c>
      <c r="D108" s="257" t="s">
        <v>198</v>
      </c>
      <c r="E108" s="258" t="s">
        <v>630</v>
      </c>
      <c r="F108" s="259" t="s">
        <v>631</v>
      </c>
      <c r="G108" s="260" t="s">
        <v>547</v>
      </c>
      <c r="H108" s="261">
        <v>6</v>
      </c>
      <c r="I108" s="262"/>
      <c r="J108" s="263">
        <f>ROUND(I108*H108,2)</f>
        <v>0</v>
      </c>
      <c r="K108" s="259" t="s">
        <v>19</v>
      </c>
      <c r="L108" s="264"/>
      <c r="M108" s="265" t="s">
        <v>19</v>
      </c>
      <c r="N108" s="266" t="s">
        <v>43</v>
      </c>
      <c r="O108" s="85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7" t="s">
        <v>190</v>
      </c>
      <c r="AT108" s="217" t="s">
        <v>198</v>
      </c>
      <c r="AU108" s="217" t="s">
        <v>72</v>
      </c>
      <c r="AY108" s="18" t="s">
        <v>127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8" t="s">
        <v>80</v>
      </c>
      <c r="BK108" s="218">
        <f>ROUND(I108*H108,2)</f>
        <v>0</v>
      </c>
      <c r="BL108" s="18" t="s">
        <v>134</v>
      </c>
      <c r="BM108" s="217" t="s">
        <v>632</v>
      </c>
    </row>
    <row r="109" s="2" customFormat="1" ht="16.5" customHeight="1">
      <c r="A109" s="39"/>
      <c r="B109" s="40"/>
      <c r="C109" s="206" t="s">
        <v>144</v>
      </c>
      <c r="D109" s="206" t="s">
        <v>129</v>
      </c>
      <c r="E109" s="207" t="s">
        <v>168</v>
      </c>
      <c r="F109" s="208" t="s">
        <v>633</v>
      </c>
      <c r="G109" s="209" t="s">
        <v>634</v>
      </c>
      <c r="H109" s="210">
        <v>300</v>
      </c>
      <c r="I109" s="211"/>
      <c r="J109" s="212">
        <f>ROUND(I109*H109,2)</f>
        <v>0</v>
      </c>
      <c r="K109" s="208" t="s">
        <v>19</v>
      </c>
      <c r="L109" s="45"/>
      <c r="M109" s="213" t="s">
        <v>19</v>
      </c>
      <c r="N109" s="214" t="s">
        <v>43</v>
      </c>
      <c r="O109" s="85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134</v>
      </c>
      <c r="AT109" s="217" t="s">
        <v>129</v>
      </c>
      <c r="AU109" s="217" t="s">
        <v>72</v>
      </c>
      <c r="AY109" s="18" t="s">
        <v>127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80</v>
      </c>
      <c r="BK109" s="218">
        <f>ROUND(I109*H109,2)</f>
        <v>0</v>
      </c>
      <c r="BL109" s="18" t="s">
        <v>134</v>
      </c>
      <c r="BM109" s="217" t="s">
        <v>635</v>
      </c>
    </row>
    <row r="110" s="2" customFormat="1" ht="16.5" customHeight="1">
      <c r="A110" s="39"/>
      <c r="B110" s="40"/>
      <c r="C110" s="206" t="s">
        <v>328</v>
      </c>
      <c r="D110" s="206" t="s">
        <v>129</v>
      </c>
      <c r="E110" s="207" t="s">
        <v>183</v>
      </c>
      <c r="F110" s="208" t="s">
        <v>636</v>
      </c>
      <c r="G110" s="209" t="s">
        <v>637</v>
      </c>
      <c r="H110" s="210">
        <v>6</v>
      </c>
      <c r="I110" s="211"/>
      <c r="J110" s="212">
        <f>ROUND(I110*H110,2)</f>
        <v>0</v>
      </c>
      <c r="K110" s="208" t="s">
        <v>19</v>
      </c>
      <c r="L110" s="45"/>
      <c r="M110" s="213" t="s">
        <v>19</v>
      </c>
      <c r="N110" s="214" t="s">
        <v>43</v>
      </c>
      <c r="O110" s="85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7" t="s">
        <v>134</v>
      </c>
      <c r="AT110" s="217" t="s">
        <v>129</v>
      </c>
      <c r="AU110" s="217" t="s">
        <v>72</v>
      </c>
      <c r="AY110" s="18" t="s">
        <v>127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80</v>
      </c>
      <c r="BK110" s="218">
        <f>ROUND(I110*H110,2)</f>
        <v>0</v>
      </c>
      <c r="BL110" s="18" t="s">
        <v>134</v>
      </c>
      <c r="BM110" s="217" t="s">
        <v>638</v>
      </c>
    </row>
    <row r="111" s="2" customFormat="1" ht="16.5" customHeight="1">
      <c r="A111" s="39"/>
      <c r="B111" s="40"/>
      <c r="C111" s="206" t="s">
        <v>332</v>
      </c>
      <c r="D111" s="206" t="s">
        <v>129</v>
      </c>
      <c r="E111" s="207" t="s">
        <v>190</v>
      </c>
      <c r="F111" s="208" t="s">
        <v>639</v>
      </c>
      <c r="G111" s="209" t="s">
        <v>640</v>
      </c>
      <c r="H111" s="210">
        <v>29.75</v>
      </c>
      <c r="I111" s="211"/>
      <c r="J111" s="212">
        <f>ROUND(I111*H111,2)</f>
        <v>0</v>
      </c>
      <c r="K111" s="208" t="s">
        <v>19</v>
      </c>
      <c r="L111" s="45"/>
      <c r="M111" s="213" t="s">
        <v>19</v>
      </c>
      <c r="N111" s="214" t="s">
        <v>43</v>
      </c>
      <c r="O111" s="85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7" t="s">
        <v>134</v>
      </c>
      <c r="AT111" s="217" t="s">
        <v>129</v>
      </c>
      <c r="AU111" s="217" t="s">
        <v>72</v>
      </c>
      <c r="AY111" s="18" t="s">
        <v>127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8" t="s">
        <v>80</v>
      </c>
      <c r="BK111" s="218">
        <f>ROUND(I111*H111,2)</f>
        <v>0</v>
      </c>
      <c r="BL111" s="18" t="s">
        <v>134</v>
      </c>
      <c r="BM111" s="217" t="s">
        <v>641</v>
      </c>
    </row>
    <row r="112" s="2" customFormat="1" ht="16.5" customHeight="1">
      <c r="A112" s="39"/>
      <c r="B112" s="40"/>
      <c r="C112" s="206" t="s">
        <v>338</v>
      </c>
      <c r="D112" s="206" t="s">
        <v>129</v>
      </c>
      <c r="E112" s="207" t="s">
        <v>642</v>
      </c>
      <c r="F112" s="208" t="s">
        <v>643</v>
      </c>
      <c r="G112" s="209" t="s">
        <v>637</v>
      </c>
      <c r="H112" s="210">
        <v>50</v>
      </c>
      <c r="I112" s="211"/>
      <c r="J112" s="212">
        <f>ROUND(I112*H112,2)</f>
        <v>0</v>
      </c>
      <c r="K112" s="208" t="s">
        <v>19</v>
      </c>
      <c r="L112" s="45"/>
      <c r="M112" s="213" t="s">
        <v>19</v>
      </c>
      <c r="N112" s="214" t="s">
        <v>43</v>
      </c>
      <c r="O112" s="85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7" t="s">
        <v>134</v>
      </c>
      <c r="AT112" s="217" t="s">
        <v>129</v>
      </c>
      <c r="AU112" s="217" t="s">
        <v>72</v>
      </c>
      <c r="AY112" s="18" t="s">
        <v>127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8" t="s">
        <v>80</v>
      </c>
      <c r="BK112" s="218">
        <f>ROUND(I112*H112,2)</f>
        <v>0</v>
      </c>
      <c r="BL112" s="18" t="s">
        <v>134</v>
      </c>
      <c r="BM112" s="217" t="s">
        <v>644</v>
      </c>
    </row>
    <row r="113" s="2" customFormat="1" ht="16.5" customHeight="1">
      <c r="A113" s="39"/>
      <c r="B113" s="40"/>
      <c r="C113" s="206" t="s">
        <v>342</v>
      </c>
      <c r="D113" s="206" t="s">
        <v>129</v>
      </c>
      <c r="E113" s="207" t="s">
        <v>645</v>
      </c>
      <c r="F113" s="208" t="s">
        <v>646</v>
      </c>
      <c r="G113" s="209" t="s">
        <v>198</v>
      </c>
      <c r="H113" s="210">
        <v>250.65000000000001</v>
      </c>
      <c r="I113" s="211"/>
      <c r="J113" s="212">
        <f>ROUND(I113*H113,2)</f>
        <v>0</v>
      </c>
      <c r="K113" s="208" t="s">
        <v>19</v>
      </c>
      <c r="L113" s="45"/>
      <c r="M113" s="213" t="s">
        <v>19</v>
      </c>
      <c r="N113" s="214" t="s">
        <v>43</v>
      </c>
      <c r="O113" s="85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134</v>
      </c>
      <c r="AT113" s="217" t="s">
        <v>129</v>
      </c>
      <c r="AU113" s="217" t="s">
        <v>72</v>
      </c>
      <c r="AY113" s="18" t="s">
        <v>127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80</v>
      </c>
      <c r="BK113" s="218">
        <f>ROUND(I113*H113,2)</f>
        <v>0</v>
      </c>
      <c r="BL113" s="18" t="s">
        <v>134</v>
      </c>
      <c r="BM113" s="217" t="s">
        <v>647</v>
      </c>
    </row>
    <row r="114" s="2" customFormat="1" ht="16.5" customHeight="1">
      <c r="A114" s="39"/>
      <c r="B114" s="40"/>
      <c r="C114" s="257" t="s">
        <v>347</v>
      </c>
      <c r="D114" s="257" t="s">
        <v>198</v>
      </c>
      <c r="E114" s="258" t="s">
        <v>648</v>
      </c>
      <c r="F114" s="259" t="s">
        <v>649</v>
      </c>
      <c r="G114" s="260" t="s">
        <v>547</v>
      </c>
      <c r="H114" s="261">
        <v>4</v>
      </c>
      <c r="I114" s="262"/>
      <c r="J114" s="263">
        <f>ROUND(I114*H114,2)</f>
        <v>0</v>
      </c>
      <c r="K114" s="259" t="s">
        <v>19</v>
      </c>
      <c r="L114" s="264"/>
      <c r="M114" s="265" t="s">
        <v>19</v>
      </c>
      <c r="N114" s="266" t="s">
        <v>43</v>
      </c>
      <c r="O114" s="85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7" t="s">
        <v>190</v>
      </c>
      <c r="AT114" s="217" t="s">
        <v>198</v>
      </c>
      <c r="AU114" s="217" t="s">
        <v>72</v>
      </c>
      <c r="AY114" s="18" t="s">
        <v>127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8" t="s">
        <v>80</v>
      </c>
      <c r="BK114" s="218">
        <f>ROUND(I114*H114,2)</f>
        <v>0</v>
      </c>
      <c r="BL114" s="18" t="s">
        <v>134</v>
      </c>
      <c r="BM114" s="217" t="s">
        <v>650</v>
      </c>
    </row>
    <row r="115" s="2" customFormat="1" ht="16.5" customHeight="1">
      <c r="A115" s="39"/>
      <c r="B115" s="40"/>
      <c r="C115" s="206" t="s">
        <v>351</v>
      </c>
      <c r="D115" s="206" t="s">
        <v>129</v>
      </c>
      <c r="E115" s="207" t="s">
        <v>651</v>
      </c>
      <c r="F115" s="208" t="s">
        <v>652</v>
      </c>
      <c r="G115" s="209" t="s">
        <v>547</v>
      </c>
      <c r="H115" s="210">
        <v>2</v>
      </c>
      <c r="I115" s="211"/>
      <c r="J115" s="212">
        <f>ROUND(I115*H115,2)</f>
        <v>0</v>
      </c>
      <c r="K115" s="208" t="s">
        <v>19</v>
      </c>
      <c r="L115" s="45"/>
      <c r="M115" s="213" t="s">
        <v>19</v>
      </c>
      <c r="N115" s="214" t="s">
        <v>43</v>
      </c>
      <c r="O115" s="85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7" t="s">
        <v>134</v>
      </c>
      <c r="AT115" s="217" t="s">
        <v>129</v>
      </c>
      <c r="AU115" s="217" t="s">
        <v>72</v>
      </c>
      <c r="AY115" s="18" t="s">
        <v>127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80</v>
      </c>
      <c r="BK115" s="218">
        <f>ROUND(I115*H115,2)</f>
        <v>0</v>
      </c>
      <c r="BL115" s="18" t="s">
        <v>134</v>
      </c>
      <c r="BM115" s="217" t="s">
        <v>653</v>
      </c>
    </row>
    <row r="116" s="2" customFormat="1" ht="16.5" customHeight="1">
      <c r="A116" s="39"/>
      <c r="B116" s="40"/>
      <c r="C116" s="257" t="s">
        <v>356</v>
      </c>
      <c r="D116" s="257" t="s">
        <v>198</v>
      </c>
      <c r="E116" s="258" t="s">
        <v>654</v>
      </c>
      <c r="F116" s="259" t="s">
        <v>655</v>
      </c>
      <c r="G116" s="260" t="s">
        <v>547</v>
      </c>
      <c r="H116" s="261">
        <v>3</v>
      </c>
      <c r="I116" s="262"/>
      <c r="J116" s="263">
        <f>ROUND(I116*H116,2)</f>
        <v>0</v>
      </c>
      <c r="K116" s="259" t="s">
        <v>19</v>
      </c>
      <c r="L116" s="264"/>
      <c r="M116" s="265" t="s">
        <v>19</v>
      </c>
      <c r="N116" s="266" t="s">
        <v>43</v>
      </c>
      <c r="O116" s="85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7" t="s">
        <v>190</v>
      </c>
      <c r="AT116" s="217" t="s">
        <v>198</v>
      </c>
      <c r="AU116" s="217" t="s">
        <v>72</v>
      </c>
      <c r="AY116" s="18" t="s">
        <v>127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8" t="s">
        <v>80</v>
      </c>
      <c r="BK116" s="218">
        <f>ROUND(I116*H116,2)</f>
        <v>0</v>
      </c>
      <c r="BL116" s="18" t="s">
        <v>134</v>
      </c>
      <c r="BM116" s="217" t="s">
        <v>656</v>
      </c>
    </row>
    <row r="117" s="2" customFormat="1" ht="16.5" customHeight="1">
      <c r="A117" s="39"/>
      <c r="B117" s="40"/>
      <c r="C117" s="206" t="s">
        <v>360</v>
      </c>
      <c r="D117" s="206" t="s">
        <v>129</v>
      </c>
      <c r="E117" s="207" t="s">
        <v>657</v>
      </c>
      <c r="F117" s="208" t="s">
        <v>658</v>
      </c>
      <c r="G117" s="209" t="s">
        <v>198</v>
      </c>
      <c r="H117" s="210">
        <v>200</v>
      </c>
      <c r="I117" s="211"/>
      <c r="J117" s="212">
        <f>ROUND(I117*H117,2)</f>
        <v>0</v>
      </c>
      <c r="K117" s="208" t="s">
        <v>19</v>
      </c>
      <c r="L117" s="45"/>
      <c r="M117" s="213" t="s">
        <v>19</v>
      </c>
      <c r="N117" s="214" t="s">
        <v>43</v>
      </c>
      <c r="O117" s="85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7" t="s">
        <v>134</v>
      </c>
      <c r="AT117" s="217" t="s">
        <v>129</v>
      </c>
      <c r="AU117" s="217" t="s">
        <v>72</v>
      </c>
      <c r="AY117" s="18" t="s">
        <v>127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80</v>
      </c>
      <c r="BK117" s="218">
        <f>ROUND(I117*H117,2)</f>
        <v>0</v>
      </c>
      <c r="BL117" s="18" t="s">
        <v>134</v>
      </c>
      <c r="BM117" s="217" t="s">
        <v>659</v>
      </c>
    </row>
    <row r="118" s="2" customFormat="1" ht="16.5" customHeight="1">
      <c r="A118" s="39"/>
      <c r="B118" s="40"/>
      <c r="C118" s="206" t="s">
        <v>365</v>
      </c>
      <c r="D118" s="206" t="s">
        <v>129</v>
      </c>
      <c r="E118" s="207" t="s">
        <v>204</v>
      </c>
      <c r="F118" s="208" t="s">
        <v>660</v>
      </c>
      <c r="G118" s="209" t="s">
        <v>198</v>
      </c>
      <c r="H118" s="210">
        <v>200</v>
      </c>
      <c r="I118" s="211"/>
      <c r="J118" s="212">
        <f>ROUND(I118*H118,2)</f>
        <v>0</v>
      </c>
      <c r="K118" s="208" t="s">
        <v>19</v>
      </c>
      <c r="L118" s="45"/>
      <c r="M118" s="213" t="s">
        <v>19</v>
      </c>
      <c r="N118" s="214" t="s">
        <v>43</v>
      </c>
      <c r="O118" s="85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7" t="s">
        <v>134</v>
      </c>
      <c r="AT118" s="217" t="s">
        <v>129</v>
      </c>
      <c r="AU118" s="217" t="s">
        <v>72</v>
      </c>
      <c r="AY118" s="18" t="s">
        <v>127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8" t="s">
        <v>80</v>
      </c>
      <c r="BK118" s="218">
        <f>ROUND(I118*H118,2)</f>
        <v>0</v>
      </c>
      <c r="BL118" s="18" t="s">
        <v>134</v>
      </c>
      <c r="BM118" s="217" t="s">
        <v>661</v>
      </c>
    </row>
    <row r="119" s="2" customFormat="1" ht="16.5" customHeight="1">
      <c r="A119" s="39"/>
      <c r="B119" s="40"/>
      <c r="C119" s="257" t="s">
        <v>369</v>
      </c>
      <c r="D119" s="257" t="s">
        <v>198</v>
      </c>
      <c r="E119" s="258" t="s">
        <v>662</v>
      </c>
      <c r="F119" s="259" t="s">
        <v>663</v>
      </c>
      <c r="G119" s="260" t="s">
        <v>547</v>
      </c>
      <c r="H119" s="261">
        <v>3</v>
      </c>
      <c r="I119" s="262"/>
      <c r="J119" s="263">
        <f>ROUND(I119*H119,2)</f>
        <v>0</v>
      </c>
      <c r="K119" s="259" t="s">
        <v>19</v>
      </c>
      <c r="L119" s="264"/>
      <c r="M119" s="265" t="s">
        <v>19</v>
      </c>
      <c r="N119" s="266" t="s">
        <v>43</v>
      </c>
      <c r="O119" s="85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7" t="s">
        <v>190</v>
      </c>
      <c r="AT119" s="217" t="s">
        <v>198</v>
      </c>
      <c r="AU119" s="217" t="s">
        <v>72</v>
      </c>
      <c r="AY119" s="18" t="s">
        <v>127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8" t="s">
        <v>80</v>
      </c>
      <c r="BK119" s="218">
        <f>ROUND(I119*H119,2)</f>
        <v>0</v>
      </c>
      <c r="BL119" s="18" t="s">
        <v>134</v>
      </c>
      <c r="BM119" s="217" t="s">
        <v>664</v>
      </c>
    </row>
    <row r="120" s="2" customFormat="1" ht="16.5" customHeight="1">
      <c r="A120" s="39"/>
      <c r="B120" s="40"/>
      <c r="C120" s="206" t="s">
        <v>373</v>
      </c>
      <c r="D120" s="206" t="s">
        <v>129</v>
      </c>
      <c r="E120" s="207" t="s">
        <v>665</v>
      </c>
      <c r="F120" s="208" t="s">
        <v>666</v>
      </c>
      <c r="G120" s="209" t="s">
        <v>621</v>
      </c>
      <c r="H120" s="210">
        <v>3</v>
      </c>
      <c r="I120" s="211"/>
      <c r="J120" s="212">
        <f>ROUND(I120*H120,2)</f>
        <v>0</v>
      </c>
      <c r="K120" s="208" t="s">
        <v>19</v>
      </c>
      <c r="L120" s="45"/>
      <c r="M120" s="213" t="s">
        <v>19</v>
      </c>
      <c r="N120" s="214" t="s">
        <v>43</v>
      </c>
      <c r="O120" s="85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7" t="s">
        <v>134</v>
      </c>
      <c r="AT120" s="217" t="s">
        <v>129</v>
      </c>
      <c r="AU120" s="217" t="s">
        <v>72</v>
      </c>
      <c r="AY120" s="18" t="s">
        <v>127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8" t="s">
        <v>80</v>
      </c>
      <c r="BK120" s="218">
        <f>ROUND(I120*H120,2)</f>
        <v>0</v>
      </c>
      <c r="BL120" s="18" t="s">
        <v>134</v>
      </c>
      <c r="BM120" s="217" t="s">
        <v>667</v>
      </c>
    </row>
    <row r="121" s="2" customFormat="1" ht="16.5" customHeight="1">
      <c r="A121" s="39"/>
      <c r="B121" s="40"/>
      <c r="C121" s="206" t="s">
        <v>377</v>
      </c>
      <c r="D121" s="206" t="s">
        <v>129</v>
      </c>
      <c r="E121" s="207" t="s">
        <v>668</v>
      </c>
      <c r="F121" s="208" t="s">
        <v>669</v>
      </c>
      <c r="G121" s="209" t="s">
        <v>621</v>
      </c>
      <c r="H121" s="210">
        <v>0.20000000000000001</v>
      </c>
      <c r="I121" s="211"/>
      <c r="J121" s="212">
        <f>ROUND(I121*H121,2)</f>
        <v>0</v>
      </c>
      <c r="K121" s="208" t="s">
        <v>19</v>
      </c>
      <c r="L121" s="45"/>
      <c r="M121" s="213" t="s">
        <v>19</v>
      </c>
      <c r="N121" s="214" t="s">
        <v>43</v>
      </c>
      <c r="O121" s="85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7" t="s">
        <v>134</v>
      </c>
      <c r="AT121" s="217" t="s">
        <v>129</v>
      </c>
      <c r="AU121" s="217" t="s">
        <v>72</v>
      </c>
      <c r="AY121" s="18" t="s">
        <v>127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8" t="s">
        <v>80</v>
      </c>
      <c r="BK121" s="218">
        <f>ROUND(I121*H121,2)</f>
        <v>0</v>
      </c>
      <c r="BL121" s="18" t="s">
        <v>134</v>
      </c>
      <c r="BM121" s="217" t="s">
        <v>670</v>
      </c>
    </row>
    <row r="122" s="2" customFormat="1" ht="16.5" customHeight="1">
      <c r="A122" s="39"/>
      <c r="B122" s="40"/>
      <c r="C122" s="206" t="s">
        <v>381</v>
      </c>
      <c r="D122" s="206" t="s">
        <v>129</v>
      </c>
      <c r="E122" s="207" t="s">
        <v>671</v>
      </c>
      <c r="F122" s="208" t="s">
        <v>672</v>
      </c>
      <c r="G122" s="209" t="s">
        <v>198</v>
      </c>
      <c r="H122" s="210">
        <v>200</v>
      </c>
      <c r="I122" s="211"/>
      <c r="J122" s="212">
        <f>ROUND(I122*H122,2)</f>
        <v>0</v>
      </c>
      <c r="K122" s="208" t="s">
        <v>19</v>
      </c>
      <c r="L122" s="45"/>
      <c r="M122" s="213" t="s">
        <v>19</v>
      </c>
      <c r="N122" s="214" t="s">
        <v>43</v>
      </c>
      <c r="O122" s="85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7" t="s">
        <v>134</v>
      </c>
      <c r="AT122" s="217" t="s">
        <v>129</v>
      </c>
      <c r="AU122" s="217" t="s">
        <v>72</v>
      </c>
      <c r="AY122" s="18" t="s">
        <v>127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8" t="s">
        <v>80</v>
      </c>
      <c r="BK122" s="218">
        <f>ROUND(I122*H122,2)</f>
        <v>0</v>
      </c>
      <c r="BL122" s="18" t="s">
        <v>134</v>
      </c>
      <c r="BM122" s="217" t="s">
        <v>673</v>
      </c>
    </row>
    <row r="123" s="2" customFormat="1" ht="16.5" customHeight="1">
      <c r="A123" s="39"/>
      <c r="B123" s="40"/>
      <c r="C123" s="206" t="s">
        <v>386</v>
      </c>
      <c r="D123" s="206" t="s">
        <v>129</v>
      </c>
      <c r="E123" s="207" t="s">
        <v>674</v>
      </c>
      <c r="F123" s="208" t="s">
        <v>675</v>
      </c>
      <c r="G123" s="209" t="s">
        <v>198</v>
      </c>
      <c r="H123" s="210">
        <v>40</v>
      </c>
      <c r="I123" s="211"/>
      <c r="J123" s="212">
        <f>ROUND(I123*H123,2)</f>
        <v>0</v>
      </c>
      <c r="K123" s="208" t="s">
        <v>19</v>
      </c>
      <c r="L123" s="45"/>
      <c r="M123" s="213" t="s">
        <v>19</v>
      </c>
      <c r="N123" s="214" t="s">
        <v>43</v>
      </c>
      <c r="O123" s="85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7" t="s">
        <v>134</v>
      </c>
      <c r="AT123" s="217" t="s">
        <v>129</v>
      </c>
      <c r="AU123" s="217" t="s">
        <v>72</v>
      </c>
      <c r="AY123" s="18" t="s">
        <v>127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80</v>
      </c>
      <c r="BK123" s="218">
        <f>ROUND(I123*H123,2)</f>
        <v>0</v>
      </c>
      <c r="BL123" s="18" t="s">
        <v>134</v>
      </c>
      <c r="BM123" s="217" t="s">
        <v>676</v>
      </c>
    </row>
    <row r="124" s="2" customFormat="1" ht="16.5" customHeight="1">
      <c r="A124" s="39"/>
      <c r="B124" s="40"/>
      <c r="C124" s="257" t="s">
        <v>391</v>
      </c>
      <c r="D124" s="257" t="s">
        <v>198</v>
      </c>
      <c r="E124" s="258" t="s">
        <v>677</v>
      </c>
      <c r="F124" s="259" t="s">
        <v>678</v>
      </c>
      <c r="G124" s="260" t="s">
        <v>198</v>
      </c>
      <c r="H124" s="261">
        <v>42</v>
      </c>
      <c r="I124" s="262"/>
      <c r="J124" s="263">
        <f>ROUND(I124*H124,2)</f>
        <v>0</v>
      </c>
      <c r="K124" s="259" t="s">
        <v>19</v>
      </c>
      <c r="L124" s="264"/>
      <c r="M124" s="265" t="s">
        <v>19</v>
      </c>
      <c r="N124" s="266" t="s">
        <v>43</v>
      </c>
      <c r="O124" s="85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7" t="s">
        <v>190</v>
      </c>
      <c r="AT124" s="217" t="s">
        <v>198</v>
      </c>
      <c r="AU124" s="217" t="s">
        <v>72</v>
      </c>
      <c r="AY124" s="18" t="s">
        <v>127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80</v>
      </c>
      <c r="BK124" s="218">
        <f>ROUND(I124*H124,2)</f>
        <v>0</v>
      </c>
      <c r="BL124" s="18" t="s">
        <v>134</v>
      </c>
      <c r="BM124" s="217" t="s">
        <v>679</v>
      </c>
    </row>
    <row r="125" s="2" customFormat="1" ht="16.5" customHeight="1">
      <c r="A125" s="39"/>
      <c r="B125" s="40"/>
      <c r="C125" s="206" t="s">
        <v>397</v>
      </c>
      <c r="D125" s="206" t="s">
        <v>129</v>
      </c>
      <c r="E125" s="207" t="s">
        <v>680</v>
      </c>
      <c r="F125" s="208" t="s">
        <v>681</v>
      </c>
      <c r="G125" s="209" t="s">
        <v>547</v>
      </c>
      <c r="H125" s="210">
        <v>24</v>
      </c>
      <c r="I125" s="211"/>
      <c r="J125" s="212">
        <f>ROUND(I125*H125,2)</f>
        <v>0</v>
      </c>
      <c r="K125" s="208" t="s">
        <v>19</v>
      </c>
      <c r="L125" s="45"/>
      <c r="M125" s="213" t="s">
        <v>19</v>
      </c>
      <c r="N125" s="214" t="s">
        <v>43</v>
      </c>
      <c r="O125" s="85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7" t="s">
        <v>134</v>
      </c>
      <c r="AT125" s="217" t="s">
        <v>129</v>
      </c>
      <c r="AU125" s="217" t="s">
        <v>72</v>
      </c>
      <c r="AY125" s="18" t="s">
        <v>127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80</v>
      </c>
      <c r="BK125" s="218">
        <f>ROUND(I125*H125,2)</f>
        <v>0</v>
      </c>
      <c r="BL125" s="18" t="s">
        <v>134</v>
      </c>
      <c r="BM125" s="217" t="s">
        <v>682</v>
      </c>
    </row>
    <row r="126" s="2" customFormat="1" ht="16.5" customHeight="1">
      <c r="A126" s="39"/>
      <c r="B126" s="40"/>
      <c r="C126" s="206" t="s">
        <v>404</v>
      </c>
      <c r="D126" s="206" t="s">
        <v>129</v>
      </c>
      <c r="E126" s="207" t="s">
        <v>683</v>
      </c>
      <c r="F126" s="208" t="s">
        <v>684</v>
      </c>
      <c r="G126" s="209" t="s">
        <v>547</v>
      </c>
      <c r="H126" s="210">
        <v>10</v>
      </c>
      <c r="I126" s="211"/>
      <c r="J126" s="212">
        <f>ROUND(I126*H126,2)</f>
        <v>0</v>
      </c>
      <c r="K126" s="208" t="s">
        <v>19</v>
      </c>
      <c r="L126" s="45"/>
      <c r="M126" s="213" t="s">
        <v>19</v>
      </c>
      <c r="N126" s="214" t="s">
        <v>43</v>
      </c>
      <c r="O126" s="85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7" t="s">
        <v>134</v>
      </c>
      <c r="AT126" s="217" t="s">
        <v>129</v>
      </c>
      <c r="AU126" s="217" t="s">
        <v>72</v>
      </c>
      <c r="AY126" s="18" t="s">
        <v>127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8" t="s">
        <v>80</v>
      </c>
      <c r="BK126" s="218">
        <f>ROUND(I126*H126,2)</f>
        <v>0</v>
      </c>
      <c r="BL126" s="18" t="s">
        <v>134</v>
      </c>
      <c r="BM126" s="217" t="s">
        <v>685</v>
      </c>
    </row>
    <row r="127" s="2" customFormat="1" ht="16.5" customHeight="1">
      <c r="A127" s="39"/>
      <c r="B127" s="40"/>
      <c r="C127" s="206" t="s">
        <v>409</v>
      </c>
      <c r="D127" s="206" t="s">
        <v>129</v>
      </c>
      <c r="E127" s="207" t="s">
        <v>686</v>
      </c>
      <c r="F127" s="208" t="s">
        <v>687</v>
      </c>
      <c r="G127" s="209" t="s">
        <v>547</v>
      </c>
      <c r="H127" s="210">
        <v>10</v>
      </c>
      <c r="I127" s="211"/>
      <c r="J127" s="212">
        <f>ROUND(I127*H127,2)</f>
        <v>0</v>
      </c>
      <c r="K127" s="208" t="s">
        <v>19</v>
      </c>
      <c r="L127" s="45"/>
      <c r="M127" s="213" t="s">
        <v>19</v>
      </c>
      <c r="N127" s="214" t="s">
        <v>43</v>
      </c>
      <c r="O127" s="85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7" t="s">
        <v>134</v>
      </c>
      <c r="AT127" s="217" t="s">
        <v>129</v>
      </c>
      <c r="AU127" s="217" t="s">
        <v>72</v>
      </c>
      <c r="AY127" s="18" t="s">
        <v>127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80</v>
      </c>
      <c r="BK127" s="218">
        <f>ROUND(I127*H127,2)</f>
        <v>0</v>
      </c>
      <c r="BL127" s="18" t="s">
        <v>134</v>
      </c>
      <c r="BM127" s="217" t="s">
        <v>688</v>
      </c>
    </row>
    <row r="128" s="2" customFormat="1" ht="16.5" customHeight="1">
      <c r="A128" s="39"/>
      <c r="B128" s="40"/>
      <c r="C128" s="206" t="s">
        <v>414</v>
      </c>
      <c r="D128" s="206" t="s">
        <v>129</v>
      </c>
      <c r="E128" s="207" t="s">
        <v>689</v>
      </c>
      <c r="F128" s="208" t="s">
        <v>690</v>
      </c>
      <c r="G128" s="209" t="s">
        <v>621</v>
      </c>
      <c r="H128" s="210">
        <v>3</v>
      </c>
      <c r="I128" s="211"/>
      <c r="J128" s="212">
        <f>ROUND(I128*H128,2)</f>
        <v>0</v>
      </c>
      <c r="K128" s="208" t="s">
        <v>19</v>
      </c>
      <c r="L128" s="45"/>
      <c r="M128" s="213" t="s">
        <v>19</v>
      </c>
      <c r="N128" s="214" t="s">
        <v>43</v>
      </c>
      <c r="O128" s="85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7" t="s">
        <v>134</v>
      </c>
      <c r="AT128" s="217" t="s">
        <v>129</v>
      </c>
      <c r="AU128" s="217" t="s">
        <v>72</v>
      </c>
      <c r="AY128" s="18" t="s">
        <v>127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80</v>
      </c>
      <c r="BK128" s="218">
        <f>ROUND(I128*H128,2)</f>
        <v>0</v>
      </c>
      <c r="BL128" s="18" t="s">
        <v>134</v>
      </c>
      <c r="BM128" s="217" t="s">
        <v>691</v>
      </c>
    </row>
    <row r="129" s="2" customFormat="1" ht="16.5" customHeight="1">
      <c r="A129" s="39"/>
      <c r="B129" s="40"/>
      <c r="C129" s="257" t="s">
        <v>189</v>
      </c>
      <c r="D129" s="257" t="s">
        <v>198</v>
      </c>
      <c r="E129" s="258" t="s">
        <v>692</v>
      </c>
      <c r="F129" s="259" t="s">
        <v>693</v>
      </c>
      <c r="G129" s="260" t="s">
        <v>621</v>
      </c>
      <c r="H129" s="261">
        <v>3</v>
      </c>
      <c r="I129" s="262"/>
      <c r="J129" s="263">
        <f>ROUND(I129*H129,2)</f>
        <v>0</v>
      </c>
      <c r="K129" s="259" t="s">
        <v>19</v>
      </c>
      <c r="L129" s="264"/>
      <c r="M129" s="265" t="s">
        <v>19</v>
      </c>
      <c r="N129" s="266" t="s">
        <v>43</v>
      </c>
      <c r="O129" s="85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7" t="s">
        <v>190</v>
      </c>
      <c r="AT129" s="217" t="s">
        <v>198</v>
      </c>
      <c r="AU129" s="217" t="s">
        <v>72</v>
      </c>
      <c r="AY129" s="18" t="s">
        <v>127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80</v>
      </c>
      <c r="BK129" s="218">
        <f>ROUND(I129*H129,2)</f>
        <v>0</v>
      </c>
      <c r="BL129" s="18" t="s">
        <v>134</v>
      </c>
      <c r="BM129" s="217" t="s">
        <v>694</v>
      </c>
    </row>
    <row r="130" s="2" customFormat="1" ht="16.5" customHeight="1">
      <c r="A130" s="39"/>
      <c r="B130" s="40"/>
      <c r="C130" s="257" t="s">
        <v>425</v>
      </c>
      <c r="D130" s="257" t="s">
        <v>198</v>
      </c>
      <c r="E130" s="258" t="s">
        <v>695</v>
      </c>
      <c r="F130" s="259" t="s">
        <v>696</v>
      </c>
      <c r="G130" s="260" t="s">
        <v>547</v>
      </c>
      <c r="H130" s="261">
        <v>3</v>
      </c>
      <c r="I130" s="262"/>
      <c r="J130" s="263">
        <f>ROUND(I130*H130,2)</f>
        <v>0</v>
      </c>
      <c r="K130" s="259" t="s">
        <v>19</v>
      </c>
      <c r="L130" s="264"/>
      <c r="M130" s="265" t="s">
        <v>19</v>
      </c>
      <c r="N130" s="266" t="s">
        <v>43</v>
      </c>
      <c r="O130" s="85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7" t="s">
        <v>190</v>
      </c>
      <c r="AT130" s="217" t="s">
        <v>198</v>
      </c>
      <c r="AU130" s="217" t="s">
        <v>72</v>
      </c>
      <c r="AY130" s="18" t="s">
        <v>127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80</v>
      </c>
      <c r="BK130" s="218">
        <f>ROUND(I130*H130,2)</f>
        <v>0</v>
      </c>
      <c r="BL130" s="18" t="s">
        <v>134</v>
      </c>
      <c r="BM130" s="217" t="s">
        <v>697</v>
      </c>
    </row>
    <row r="131" s="2" customFormat="1" ht="16.5" customHeight="1">
      <c r="A131" s="39"/>
      <c r="B131" s="40"/>
      <c r="C131" s="206" t="s">
        <v>430</v>
      </c>
      <c r="D131" s="206" t="s">
        <v>129</v>
      </c>
      <c r="E131" s="207" t="s">
        <v>698</v>
      </c>
      <c r="F131" s="208" t="s">
        <v>699</v>
      </c>
      <c r="G131" s="209" t="s">
        <v>198</v>
      </c>
      <c r="H131" s="210">
        <v>35</v>
      </c>
      <c r="I131" s="211"/>
      <c r="J131" s="212">
        <f>ROUND(I131*H131,2)</f>
        <v>0</v>
      </c>
      <c r="K131" s="208" t="s">
        <v>19</v>
      </c>
      <c r="L131" s="45"/>
      <c r="M131" s="213" t="s">
        <v>19</v>
      </c>
      <c r="N131" s="214" t="s">
        <v>43</v>
      </c>
      <c r="O131" s="85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7" t="s">
        <v>134</v>
      </c>
      <c r="AT131" s="217" t="s">
        <v>129</v>
      </c>
      <c r="AU131" s="217" t="s">
        <v>72</v>
      </c>
      <c r="AY131" s="18" t="s">
        <v>127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80</v>
      </c>
      <c r="BK131" s="218">
        <f>ROUND(I131*H131,2)</f>
        <v>0</v>
      </c>
      <c r="BL131" s="18" t="s">
        <v>134</v>
      </c>
      <c r="BM131" s="217" t="s">
        <v>700</v>
      </c>
    </row>
    <row r="132" s="2" customFormat="1" ht="16.5" customHeight="1">
      <c r="A132" s="39"/>
      <c r="B132" s="40"/>
      <c r="C132" s="257" t="s">
        <v>437</v>
      </c>
      <c r="D132" s="257" t="s">
        <v>198</v>
      </c>
      <c r="E132" s="258" t="s">
        <v>552</v>
      </c>
      <c r="F132" s="259" t="s">
        <v>553</v>
      </c>
      <c r="G132" s="260" t="s">
        <v>554</v>
      </c>
      <c r="H132" s="261">
        <v>29.574999999999999</v>
      </c>
      <c r="I132" s="262"/>
      <c r="J132" s="263">
        <f>ROUND(I132*H132,2)</f>
        <v>0</v>
      </c>
      <c r="K132" s="259" t="s">
        <v>19</v>
      </c>
      <c r="L132" s="264"/>
      <c r="M132" s="265" t="s">
        <v>19</v>
      </c>
      <c r="N132" s="266" t="s">
        <v>43</v>
      </c>
      <c r="O132" s="85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7" t="s">
        <v>190</v>
      </c>
      <c r="AT132" s="217" t="s">
        <v>198</v>
      </c>
      <c r="AU132" s="217" t="s">
        <v>72</v>
      </c>
      <c r="AY132" s="18" t="s">
        <v>127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80</v>
      </c>
      <c r="BK132" s="218">
        <f>ROUND(I132*H132,2)</f>
        <v>0</v>
      </c>
      <c r="BL132" s="18" t="s">
        <v>134</v>
      </c>
      <c r="BM132" s="217" t="s">
        <v>701</v>
      </c>
    </row>
    <row r="133" s="2" customFormat="1" ht="16.5" customHeight="1">
      <c r="A133" s="39"/>
      <c r="B133" s="40"/>
      <c r="C133" s="257" t="s">
        <v>442</v>
      </c>
      <c r="D133" s="257" t="s">
        <v>198</v>
      </c>
      <c r="E133" s="258" t="s">
        <v>556</v>
      </c>
      <c r="F133" s="259" t="s">
        <v>557</v>
      </c>
      <c r="G133" s="260" t="s">
        <v>554</v>
      </c>
      <c r="H133" s="261">
        <v>29.574999999999999</v>
      </c>
      <c r="I133" s="262"/>
      <c r="J133" s="263">
        <f>ROUND(I133*H133,2)</f>
        <v>0</v>
      </c>
      <c r="K133" s="259" t="s">
        <v>19</v>
      </c>
      <c r="L133" s="264"/>
      <c r="M133" s="265" t="s">
        <v>19</v>
      </c>
      <c r="N133" s="266" t="s">
        <v>43</v>
      </c>
      <c r="O133" s="85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7" t="s">
        <v>190</v>
      </c>
      <c r="AT133" s="217" t="s">
        <v>198</v>
      </c>
      <c r="AU133" s="217" t="s">
        <v>72</v>
      </c>
      <c r="AY133" s="18" t="s">
        <v>127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80</v>
      </c>
      <c r="BK133" s="218">
        <f>ROUND(I133*H133,2)</f>
        <v>0</v>
      </c>
      <c r="BL133" s="18" t="s">
        <v>134</v>
      </c>
      <c r="BM133" s="217" t="s">
        <v>702</v>
      </c>
    </row>
    <row r="134" s="2" customFormat="1" ht="16.5" customHeight="1">
      <c r="A134" s="39"/>
      <c r="B134" s="40"/>
      <c r="C134" s="206" t="s">
        <v>447</v>
      </c>
      <c r="D134" s="206" t="s">
        <v>129</v>
      </c>
      <c r="E134" s="207" t="s">
        <v>703</v>
      </c>
      <c r="F134" s="208" t="s">
        <v>704</v>
      </c>
      <c r="G134" s="209" t="s">
        <v>198</v>
      </c>
      <c r="H134" s="210">
        <v>200</v>
      </c>
      <c r="I134" s="211"/>
      <c r="J134" s="212">
        <f>ROUND(I134*H134,2)</f>
        <v>0</v>
      </c>
      <c r="K134" s="208" t="s">
        <v>19</v>
      </c>
      <c r="L134" s="45"/>
      <c r="M134" s="213" t="s">
        <v>19</v>
      </c>
      <c r="N134" s="214" t="s">
        <v>43</v>
      </c>
      <c r="O134" s="85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7" t="s">
        <v>134</v>
      </c>
      <c r="AT134" s="217" t="s">
        <v>129</v>
      </c>
      <c r="AU134" s="217" t="s">
        <v>72</v>
      </c>
      <c r="AY134" s="18" t="s">
        <v>127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8" t="s">
        <v>80</v>
      </c>
      <c r="BK134" s="218">
        <f>ROUND(I134*H134,2)</f>
        <v>0</v>
      </c>
      <c r="BL134" s="18" t="s">
        <v>134</v>
      </c>
      <c r="BM134" s="217" t="s">
        <v>705</v>
      </c>
    </row>
    <row r="135" s="2" customFormat="1" ht="16.5" customHeight="1">
      <c r="A135" s="39"/>
      <c r="B135" s="40"/>
      <c r="C135" s="257" t="s">
        <v>452</v>
      </c>
      <c r="D135" s="257" t="s">
        <v>198</v>
      </c>
      <c r="E135" s="258" t="s">
        <v>706</v>
      </c>
      <c r="F135" s="259" t="s">
        <v>707</v>
      </c>
      <c r="G135" s="260" t="s">
        <v>547</v>
      </c>
      <c r="H135" s="261">
        <v>1.6000000000000001</v>
      </c>
      <c r="I135" s="262"/>
      <c r="J135" s="263">
        <f>ROUND(I135*H135,2)</f>
        <v>0</v>
      </c>
      <c r="K135" s="259" t="s">
        <v>19</v>
      </c>
      <c r="L135" s="264"/>
      <c r="M135" s="265" t="s">
        <v>19</v>
      </c>
      <c r="N135" s="266" t="s">
        <v>43</v>
      </c>
      <c r="O135" s="85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7" t="s">
        <v>190</v>
      </c>
      <c r="AT135" s="217" t="s">
        <v>198</v>
      </c>
      <c r="AU135" s="217" t="s">
        <v>72</v>
      </c>
      <c r="AY135" s="18" t="s">
        <v>127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8" t="s">
        <v>80</v>
      </c>
      <c r="BK135" s="218">
        <f>ROUND(I135*H135,2)</f>
        <v>0</v>
      </c>
      <c r="BL135" s="18" t="s">
        <v>134</v>
      </c>
      <c r="BM135" s="217" t="s">
        <v>708</v>
      </c>
    </row>
    <row r="136" s="2" customFormat="1" ht="16.5" customHeight="1">
      <c r="A136" s="39"/>
      <c r="B136" s="40"/>
      <c r="C136" s="257" t="s">
        <v>457</v>
      </c>
      <c r="D136" s="257" t="s">
        <v>198</v>
      </c>
      <c r="E136" s="258" t="s">
        <v>709</v>
      </c>
      <c r="F136" s="259" t="s">
        <v>710</v>
      </c>
      <c r="G136" s="260" t="s">
        <v>547</v>
      </c>
      <c r="H136" s="261">
        <v>1</v>
      </c>
      <c r="I136" s="262"/>
      <c r="J136" s="263">
        <f>ROUND(I136*H136,2)</f>
        <v>0</v>
      </c>
      <c r="K136" s="259" t="s">
        <v>19</v>
      </c>
      <c r="L136" s="264"/>
      <c r="M136" s="265" t="s">
        <v>19</v>
      </c>
      <c r="N136" s="266" t="s">
        <v>43</v>
      </c>
      <c r="O136" s="85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7" t="s">
        <v>190</v>
      </c>
      <c r="AT136" s="217" t="s">
        <v>198</v>
      </c>
      <c r="AU136" s="217" t="s">
        <v>72</v>
      </c>
      <c r="AY136" s="18" t="s">
        <v>127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80</v>
      </c>
      <c r="BK136" s="218">
        <f>ROUND(I136*H136,2)</f>
        <v>0</v>
      </c>
      <c r="BL136" s="18" t="s">
        <v>134</v>
      </c>
      <c r="BM136" s="217" t="s">
        <v>711</v>
      </c>
    </row>
    <row r="137" s="2" customFormat="1" ht="16.5" customHeight="1">
      <c r="A137" s="39"/>
      <c r="B137" s="40"/>
      <c r="C137" s="257" t="s">
        <v>462</v>
      </c>
      <c r="D137" s="257" t="s">
        <v>198</v>
      </c>
      <c r="E137" s="258" t="s">
        <v>712</v>
      </c>
      <c r="F137" s="259" t="s">
        <v>713</v>
      </c>
      <c r="G137" s="260" t="s">
        <v>198</v>
      </c>
      <c r="H137" s="261">
        <v>700</v>
      </c>
      <c r="I137" s="262"/>
      <c r="J137" s="263">
        <f>ROUND(I137*H137,2)</f>
        <v>0</v>
      </c>
      <c r="K137" s="259" t="s">
        <v>19</v>
      </c>
      <c r="L137" s="264"/>
      <c r="M137" s="265" t="s">
        <v>19</v>
      </c>
      <c r="N137" s="266" t="s">
        <v>43</v>
      </c>
      <c r="O137" s="85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7" t="s">
        <v>190</v>
      </c>
      <c r="AT137" s="217" t="s">
        <v>198</v>
      </c>
      <c r="AU137" s="217" t="s">
        <v>72</v>
      </c>
      <c r="AY137" s="18" t="s">
        <v>127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8" t="s">
        <v>80</v>
      </c>
      <c r="BK137" s="218">
        <f>ROUND(I137*H137,2)</f>
        <v>0</v>
      </c>
      <c r="BL137" s="18" t="s">
        <v>134</v>
      </c>
      <c r="BM137" s="217" t="s">
        <v>714</v>
      </c>
    </row>
    <row r="138" s="2" customFormat="1" ht="16.5" customHeight="1">
      <c r="A138" s="39"/>
      <c r="B138" s="40"/>
      <c r="C138" s="257" t="s">
        <v>467</v>
      </c>
      <c r="D138" s="257" t="s">
        <v>198</v>
      </c>
      <c r="E138" s="258" t="s">
        <v>715</v>
      </c>
      <c r="F138" s="259" t="s">
        <v>716</v>
      </c>
      <c r="G138" s="260" t="s">
        <v>547</v>
      </c>
      <c r="H138" s="261">
        <v>1</v>
      </c>
      <c r="I138" s="262"/>
      <c r="J138" s="263">
        <f>ROUND(I138*H138,2)</f>
        <v>0</v>
      </c>
      <c r="K138" s="259" t="s">
        <v>19</v>
      </c>
      <c r="L138" s="264"/>
      <c r="M138" s="265" t="s">
        <v>19</v>
      </c>
      <c r="N138" s="266" t="s">
        <v>43</v>
      </c>
      <c r="O138" s="85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7" t="s">
        <v>190</v>
      </c>
      <c r="AT138" s="217" t="s">
        <v>198</v>
      </c>
      <c r="AU138" s="217" t="s">
        <v>72</v>
      </c>
      <c r="AY138" s="18" t="s">
        <v>127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80</v>
      </c>
      <c r="BK138" s="218">
        <f>ROUND(I138*H138,2)</f>
        <v>0</v>
      </c>
      <c r="BL138" s="18" t="s">
        <v>134</v>
      </c>
      <c r="BM138" s="217" t="s">
        <v>717</v>
      </c>
    </row>
    <row r="139" s="2" customFormat="1" ht="16.5" customHeight="1">
      <c r="A139" s="39"/>
      <c r="B139" s="40"/>
      <c r="C139" s="257" t="s">
        <v>446</v>
      </c>
      <c r="D139" s="257" t="s">
        <v>198</v>
      </c>
      <c r="E139" s="258" t="s">
        <v>718</v>
      </c>
      <c r="F139" s="259" t="s">
        <v>719</v>
      </c>
      <c r="G139" s="260" t="s">
        <v>547</v>
      </c>
      <c r="H139" s="261">
        <v>2</v>
      </c>
      <c r="I139" s="262"/>
      <c r="J139" s="263">
        <f>ROUND(I139*H139,2)</f>
        <v>0</v>
      </c>
      <c r="K139" s="259" t="s">
        <v>19</v>
      </c>
      <c r="L139" s="264"/>
      <c r="M139" s="265" t="s">
        <v>19</v>
      </c>
      <c r="N139" s="266" t="s">
        <v>43</v>
      </c>
      <c r="O139" s="85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7" t="s">
        <v>190</v>
      </c>
      <c r="AT139" s="217" t="s">
        <v>198</v>
      </c>
      <c r="AU139" s="217" t="s">
        <v>72</v>
      </c>
      <c r="AY139" s="18" t="s">
        <v>127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80</v>
      </c>
      <c r="BK139" s="218">
        <f>ROUND(I139*H139,2)</f>
        <v>0</v>
      </c>
      <c r="BL139" s="18" t="s">
        <v>134</v>
      </c>
      <c r="BM139" s="217" t="s">
        <v>720</v>
      </c>
    </row>
    <row r="140" s="2" customFormat="1" ht="16.5" customHeight="1">
      <c r="A140" s="39"/>
      <c r="B140" s="40"/>
      <c r="C140" s="257" t="s">
        <v>475</v>
      </c>
      <c r="D140" s="257" t="s">
        <v>198</v>
      </c>
      <c r="E140" s="258" t="s">
        <v>721</v>
      </c>
      <c r="F140" s="259" t="s">
        <v>722</v>
      </c>
      <c r="G140" s="260" t="s">
        <v>547</v>
      </c>
      <c r="H140" s="261">
        <v>1</v>
      </c>
      <c r="I140" s="262"/>
      <c r="J140" s="263">
        <f>ROUND(I140*H140,2)</f>
        <v>0</v>
      </c>
      <c r="K140" s="259" t="s">
        <v>19</v>
      </c>
      <c r="L140" s="264"/>
      <c r="M140" s="271" t="s">
        <v>19</v>
      </c>
      <c r="N140" s="272" t="s">
        <v>43</v>
      </c>
      <c r="O140" s="273"/>
      <c r="P140" s="274">
        <f>O140*H140</f>
        <v>0</v>
      </c>
      <c r="Q140" s="274">
        <v>0</v>
      </c>
      <c r="R140" s="274">
        <f>Q140*H140</f>
        <v>0</v>
      </c>
      <c r="S140" s="274">
        <v>0</v>
      </c>
      <c r="T140" s="27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7" t="s">
        <v>190</v>
      </c>
      <c r="AT140" s="217" t="s">
        <v>198</v>
      </c>
      <c r="AU140" s="217" t="s">
        <v>72</v>
      </c>
      <c r="AY140" s="18" t="s">
        <v>127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8" t="s">
        <v>80</v>
      </c>
      <c r="BK140" s="218">
        <f>ROUND(I140*H140,2)</f>
        <v>0</v>
      </c>
      <c r="BL140" s="18" t="s">
        <v>134</v>
      </c>
      <c r="BM140" s="217" t="s">
        <v>723</v>
      </c>
    </row>
    <row r="141" s="2" customFormat="1" ht="6.96" customHeight="1">
      <c r="A141" s="39"/>
      <c r="B141" s="60"/>
      <c r="C141" s="61"/>
      <c r="D141" s="61"/>
      <c r="E141" s="61"/>
      <c r="F141" s="61"/>
      <c r="G141" s="61"/>
      <c r="H141" s="61"/>
      <c r="I141" s="61"/>
      <c r="J141" s="61"/>
      <c r="K141" s="61"/>
      <c r="L141" s="45"/>
      <c r="M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</sheetData>
  <sheetProtection sheet="1" autoFilter="0" formatColumns="0" formatRows="0" objects="1" scenarios="1" spinCount="100000" saltValue="XEwDG1B8aiNg67JymKYxSbGp45DT41XnYg5mwI7y8GjZBNXGJfOH6jZbkiQQSr5UOTNi6ksCkieniudsvA54cA==" hashValue="LSVDlwb7PMAc5i3u2aILUEVGn+tcvtqkpbh1RYS/9ojv2Yfr9vX+FUzTVqufhX/XMD7ssk6zIUvx9VAYUu1htA==" algorithmName="SHA-512" password="CC35"/>
  <autoFilter ref="C78:K140"/>
  <mergeCells count="9">
    <mergeCell ref="E7:H7"/>
    <mergeCell ref="E9:H9"/>
    <mergeCell ref="E18:H18"/>
    <mergeCell ref="E27:H27"/>
    <mergeCell ref="E48:H48"/>
    <mergeCell ref="E50:H50"/>
    <mergeCell ref="E69:H69"/>
    <mergeCell ref="E71:H7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0"/>
      <c r="C3" s="131"/>
      <c r="D3" s="131"/>
      <c r="E3" s="131"/>
      <c r="F3" s="131"/>
      <c r="G3" s="131"/>
      <c r="H3" s="21"/>
    </row>
    <row r="4" s="1" customFormat="1" ht="24.96" customHeight="1">
      <c r="B4" s="21"/>
      <c r="C4" s="132" t="s">
        <v>724</v>
      </c>
      <c r="H4" s="21"/>
    </row>
    <row r="5" s="1" customFormat="1" ht="12" customHeight="1">
      <c r="B5" s="21"/>
      <c r="C5" s="276" t="s">
        <v>13</v>
      </c>
      <c r="D5" s="142" t="s">
        <v>14</v>
      </c>
      <c r="E5" s="1"/>
      <c r="F5" s="1"/>
      <c r="H5" s="21"/>
    </row>
    <row r="6" s="1" customFormat="1" ht="36.96" customHeight="1">
      <c r="B6" s="21"/>
      <c r="C6" s="277" t="s">
        <v>16</v>
      </c>
      <c r="D6" s="278" t="s">
        <v>17</v>
      </c>
      <c r="E6" s="1"/>
      <c r="F6" s="1"/>
      <c r="H6" s="21"/>
    </row>
    <row r="7" s="1" customFormat="1" ht="16.5" customHeight="1">
      <c r="B7" s="21"/>
      <c r="C7" s="134" t="s">
        <v>23</v>
      </c>
      <c r="D7" s="139" t="str">
        <f>'Rekapitulace stavby'!AN8</f>
        <v>10. 5. 2024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79"/>
      <c r="B9" s="279"/>
      <c r="C9" s="280" t="s">
        <v>53</v>
      </c>
      <c r="D9" s="281" t="s">
        <v>54</v>
      </c>
      <c r="E9" s="281" t="s">
        <v>114</v>
      </c>
      <c r="F9" s="282" t="s">
        <v>725</v>
      </c>
      <c r="G9" s="179"/>
      <c r="H9" s="279"/>
    </row>
    <row r="10" s="2" customFormat="1" ht="26.4" customHeight="1">
      <c r="A10" s="39"/>
      <c r="B10" s="45"/>
      <c r="C10" s="283" t="s">
        <v>726</v>
      </c>
      <c r="D10" s="283" t="s">
        <v>78</v>
      </c>
      <c r="E10" s="39"/>
      <c r="F10" s="39"/>
      <c r="G10" s="39"/>
      <c r="H10" s="45"/>
    </row>
    <row r="11" s="2" customFormat="1" ht="16.8" customHeight="1">
      <c r="A11" s="39"/>
      <c r="B11" s="45"/>
      <c r="C11" s="284" t="s">
        <v>86</v>
      </c>
      <c r="D11" s="285" t="s">
        <v>86</v>
      </c>
      <c r="E11" s="286" t="s">
        <v>87</v>
      </c>
      <c r="F11" s="287">
        <v>61.100000000000001</v>
      </c>
      <c r="G11" s="39"/>
      <c r="H11" s="45"/>
    </row>
    <row r="12" s="2" customFormat="1" ht="16.8" customHeight="1">
      <c r="A12" s="39"/>
      <c r="B12" s="45"/>
      <c r="C12" s="288" t="s">
        <v>19</v>
      </c>
      <c r="D12" s="288" t="s">
        <v>173</v>
      </c>
      <c r="E12" s="18" t="s">
        <v>19</v>
      </c>
      <c r="F12" s="289">
        <v>0</v>
      </c>
      <c r="G12" s="39"/>
      <c r="H12" s="45"/>
    </row>
    <row r="13" s="2" customFormat="1" ht="16.8" customHeight="1">
      <c r="A13" s="39"/>
      <c r="B13" s="45"/>
      <c r="C13" s="288" t="s">
        <v>19</v>
      </c>
      <c r="D13" s="288" t="s">
        <v>174</v>
      </c>
      <c r="E13" s="18" t="s">
        <v>19</v>
      </c>
      <c r="F13" s="289">
        <v>51.100000000000001</v>
      </c>
      <c r="G13" s="39"/>
      <c r="H13" s="45"/>
    </row>
    <row r="14" s="2" customFormat="1" ht="16.8" customHeight="1">
      <c r="A14" s="39"/>
      <c r="B14" s="45"/>
      <c r="C14" s="288" t="s">
        <v>19</v>
      </c>
      <c r="D14" s="288" t="s">
        <v>175</v>
      </c>
      <c r="E14" s="18" t="s">
        <v>19</v>
      </c>
      <c r="F14" s="289">
        <v>0</v>
      </c>
      <c r="G14" s="39"/>
      <c r="H14" s="45"/>
    </row>
    <row r="15" s="2" customFormat="1" ht="16.8" customHeight="1">
      <c r="A15" s="39"/>
      <c r="B15" s="45"/>
      <c r="C15" s="288" t="s">
        <v>19</v>
      </c>
      <c r="D15" s="288" t="s">
        <v>176</v>
      </c>
      <c r="E15" s="18" t="s">
        <v>19</v>
      </c>
      <c r="F15" s="289">
        <v>7</v>
      </c>
      <c r="G15" s="39"/>
      <c r="H15" s="45"/>
    </row>
    <row r="16" s="2" customFormat="1" ht="16.8" customHeight="1">
      <c r="A16" s="39"/>
      <c r="B16" s="45"/>
      <c r="C16" s="288" t="s">
        <v>19</v>
      </c>
      <c r="D16" s="288" t="s">
        <v>177</v>
      </c>
      <c r="E16" s="18" t="s">
        <v>19</v>
      </c>
      <c r="F16" s="289">
        <v>0</v>
      </c>
      <c r="G16" s="39"/>
      <c r="H16" s="45"/>
    </row>
    <row r="17" s="2" customFormat="1" ht="16.8" customHeight="1">
      <c r="A17" s="39"/>
      <c r="B17" s="45"/>
      <c r="C17" s="288" t="s">
        <v>19</v>
      </c>
      <c r="D17" s="288" t="s">
        <v>178</v>
      </c>
      <c r="E17" s="18" t="s">
        <v>19</v>
      </c>
      <c r="F17" s="289">
        <v>3</v>
      </c>
      <c r="G17" s="39"/>
      <c r="H17" s="45"/>
    </row>
    <row r="18" s="2" customFormat="1" ht="16.8" customHeight="1">
      <c r="A18" s="39"/>
      <c r="B18" s="45"/>
      <c r="C18" s="288" t="s">
        <v>86</v>
      </c>
      <c r="D18" s="288" t="s">
        <v>145</v>
      </c>
      <c r="E18" s="18" t="s">
        <v>19</v>
      </c>
      <c r="F18" s="289">
        <v>61.100000000000001</v>
      </c>
      <c r="G18" s="39"/>
      <c r="H18" s="45"/>
    </row>
    <row r="19" s="2" customFormat="1" ht="16.8" customHeight="1">
      <c r="A19" s="39"/>
      <c r="B19" s="45"/>
      <c r="C19" s="290" t="s">
        <v>727</v>
      </c>
      <c r="D19" s="39"/>
      <c r="E19" s="39"/>
      <c r="F19" s="39"/>
      <c r="G19" s="39"/>
      <c r="H19" s="45"/>
    </row>
    <row r="20" s="2" customFormat="1">
      <c r="A20" s="39"/>
      <c r="B20" s="45"/>
      <c r="C20" s="288" t="s">
        <v>169</v>
      </c>
      <c r="D20" s="288" t="s">
        <v>170</v>
      </c>
      <c r="E20" s="18" t="s">
        <v>87</v>
      </c>
      <c r="F20" s="289">
        <v>61.100000000000001</v>
      </c>
      <c r="G20" s="39"/>
      <c r="H20" s="45"/>
    </row>
    <row r="21" s="2" customFormat="1">
      <c r="A21" s="39"/>
      <c r="B21" s="45"/>
      <c r="C21" s="288" t="s">
        <v>180</v>
      </c>
      <c r="D21" s="288" t="s">
        <v>728</v>
      </c>
      <c r="E21" s="18" t="s">
        <v>87</v>
      </c>
      <c r="F21" s="289">
        <v>378.25</v>
      </c>
      <c r="G21" s="39"/>
      <c r="H21" s="45"/>
    </row>
    <row r="22" s="2" customFormat="1" ht="16.8" customHeight="1">
      <c r="A22" s="39"/>
      <c r="B22" s="45"/>
      <c r="C22" s="284" t="s">
        <v>89</v>
      </c>
      <c r="D22" s="285" t="s">
        <v>89</v>
      </c>
      <c r="E22" s="286" t="s">
        <v>87</v>
      </c>
      <c r="F22" s="287">
        <v>317.14999999999998</v>
      </c>
      <c r="G22" s="39"/>
      <c r="H22" s="45"/>
    </row>
    <row r="23" s="2" customFormat="1" ht="16.8" customHeight="1">
      <c r="A23" s="39"/>
      <c r="B23" s="45"/>
      <c r="C23" s="288" t="s">
        <v>19</v>
      </c>
      <c r="D23" s="288" t="s">
        <v>162</v>
      </c>
      <c r="E23" s="18" t="s">
        <v>19</v>
      </c>
      <c r="F23" s="289">
        <v>0</v>
      </c>
      <c r="G23" s="39"/>
      <c r="H23" s="45"/>
    </row>
    <row r="24" s="2" customFormat="1" ht="16.8" customHeight="1">
      <c r="A24" s="39"/>
      <c r="B24" s="45"/>
      <c r="C24" s="288" t="s">
        <v>19</v>
      </c>
      <c r="D24" s="288" t="s">
        <v>163</v>
      </c>
      <c r="E24" s="18" t="s">
        <v>19</v>
      </c>
      <c r="F24" s="289">
        <v>92.75</v>
      </c>
      <c r="G24" s="39"/>
      <c r="H24" s="45"/>
    </row>
    <row r="25" s="2" customFormat="1" ht="16.8" customHeight="1">
      <c r="A25" s="39"/>
      <c r="B25" s="45"/>
      <c r="C25" s="288" t="s">
        <v>19</v>
      </c>
      <c r="D25" s="288" t="s">
        <v>164</v>
      </c>
      <c r="E25" s="18" t="s">
        <v>19</v>
      </c>
      <c r="F25" s="289">
        <v>0</v>
      </c>
      <c r="G25" s="39"/>
      <c r="H25" s="45"/>
    </row>
    <row r="26" s="2" customFormat="1" ht="16.8" customHeight="1">
      <c r="A26" s="39"/>
      <c r="B26" s="45"/>
      <c r="C26" s="288" t="s">
        <v>19</v>
      </c>
      <c r="D26" s="288" t="s">
        <v>165</v>
      </c>
      <c r="E26" s="18" t="s">
        <v>19</v>
      </c>
      <c r="F26" s="289">
        <v>102.2</v>
      </c>
      <c r="G26" s="39"/>
      <c r="H26" s="45"/>
    </row>
    <row r="27" s="2" customFormat="1" ht="16.8" customHeight="1">
      <c r="A27" s="39"/>
      <c r="B27" s="45"/>
      <c r="C27" s="288" t="s">
        <v>19</v>
      </c>
      <c r="D27" s="288" t="s">
        <v>166</v>
      </c>
      <c r="E27" s="18" t="s">
        <v>19</v>
      </c>
      <c r="F27" s="289">
        <v>0</v>
      </c>
      <c r="G27" s="39"/>
      <c r="H27" s="45"/>
    </row>
    <row r="28" s="2" customFormat="1" ht="16.8" customHeight="1">
      <c r="A28" s="39"/>
      <c r="B28" s="45"/>
      <c r="C28" s="288" t="s">
        <v>19</v>
      </c>
      <c r="D28" s="288" t="s">
        <v>167</v>
      </c>
      <c r="E28" s="18" t="s">
        <v>19</v>
      </c>
      <c r="F28" s="289">
        <v>122.2</v>
      </c>
      <c r="G28" s="39"/>
      <c r="H28" s="45"/>
    </row>
    <row r="29" s="2" customFormat="1" ht="16.8" customHeight="1">
      <c r="A29" s="39"/>
      <c r="B29" s="45"/>
      <c r="C29" s="288" t="s">
        <v>89</v>
      </c>
      <c r="D29" s="288" t="s">
        <v>145</v>
      </c>
      <c r="E29" s="18" t="s">
        <v>19</v>
      </c>
      <c r="F29" s="289">
        <v>317.14999999999998</v>
      </c>
      <c r="G29" s="39"/>
      <c r="H29" s="45"/>
    </row>
    <row r="30" s="2" customFormat="1" ht="16.8" customHeight="1">
      <c r="A30" s="39"/>
      <c r="B30" s="45"/>
      <c r="C30" s="290" t="s">
        <v>727</v>
      </c>
      <c r="D30" s="39"/>
      <c r="E30" s="39"/>
      <c r="F30" s="39"/>
      <c r="G30" s="39"/>
      <c r="H30" s="45"/>
    </row>
    <row r="31" s="2" customFormat="1" ht="16.8" customHeight="1">
      <c r="A31" s="39"/>
      <c r="B31" s="45"/>
      <c r="C31" s="288" t="s">
        <v>158</v>
      </c>
      <c r="D31" s="288" t="s">
        <v>159</v>
      </c>
      <c r="E31" s="18" t="s">
        <v>87</v>
      </c>
      <c r="F31" s="289">
        <v>317.14999999999998</v>
      </c>
      <c r="G31" s="39"/>
      <c r="H31" s="45"/>
    </row>
    <row r="32" s="2" customFormat="1">
      <c r="A32" s="39"/>
      <c r="B32" s="45"/>
      <c r="C32" s="288" t="s">
        <v>180</v>
      </c>
      <c r="D32" s="288" t="s">
        <v>728</v>
      </c>
      <c r="E32" s="18" t="s">
        <v>87</v>
      </c>
      <c r="F32" s="289">
        <v>378.25</v>
      </c>
      <c r="G32" s="39"/>
      <c r="H32" s="45"/>
    </row>
    <row r="33" s="2" customFormat="1" ht="16.8" customHeight="1">
      <c r="A33" s="39"/>
      <c r="B33" s="45"/>
      <c r="C33" s="284" t="s">
        <v>92</v>
      </c>
      <c r="D33" s="285" t="s">
        <v>92</v>
      </c>
      <c r="E33" s="286" t="s">
        <v>87</v>
      </c>
      <c r="F33" s="287">
        <v>8.4000000000000004</v>
      </c>
      <c r="G33" s="39"/>
      <c r="H33" s="45"/>
    </row>
    <row r="34" s="2" customFormat="1" ht="16.8" customHeight="1">
      <c r="A34" s="39"/>
      <c r="B34" s="45"/>
      <c r="C34" s="288" t="s">
        <v>19</v>
      </c>
      <c r="D34" s="288" t="s">
        <v>175</v>
      </c>
      <c r="E34" s="18" t="s">
        <v>19</v>
      </c>
      <c r="F34" s="289">
        <v>0</v>
      </c>
      <c r="G34" s="39"/>
      <c r="H34" s="45"/>
    </row>
    <row r="35" s="2" customFormat="1" ht="16.8" customHeight="1">
      <c r="A35" s="39"/>
      <c r="B35" s="45"/>
      <c r="C35" s="288" t="s">
        <v>19</v>
      </c>
      <c r="D35" s="288" t="s">
        <v>195</v>
      </c>
      <c r="E35" s="18" t="s">
        <v>19</v>
      </c>
      <c r="F35" s="289">
        <v>6.2999999999999998</v>
      </c>
      <c r="G35" s="39"/>
      <c r="H35" s="45"/>
    </row>
    <row r="36" s="2" customFormat="1" ht="16.8" customHeight="1">
      <c r="A36" s="39"/>
      <c r="B36" s="45"/>
      <c r="C36" s="288" t="s">
        <v>19</v>
      </c>
      <c r="D36" s="288" t="s">
        <v>177</v>
      </c>
      <c r="E36" s="18" t="s">
        <v>19</v>
      </c>
      <c r="F36" s="289">
        <v>0</v>
      </c>
      <c r="G36" s="39"/>
      <c r="H36" s="45"/>
    </row>
    <row r="37" s="2" customFormat="1" ht="16.8" customHeight="1">
      <c r="A37" s="39"/>
      <c r="B37" s="45"/>
      <c r="C37" s="288" t="s">
        <v>19</v>
      </c>
      <c r="D37" s="288" t="s">
        <v>196</v>
      </c>
      <c r="E37" s="18" t="s">
        <v>19</v>
      </c>
      <c r="F37" s="289">
        <v>2.1000000000000001</v>
      </c>
      <c r="G37" s="39"/>
      <c r="H37" s="45"/>
    </row>
    <row r="38" s="2" customFormat="1" ht="16.8" customHeight="1">
      <c r="A38" s="39"/>
      <c r="B38" s="45"/>
      <c r="C38" s="288" t="s">
        <v>92</v>
      </c>
      <c r="D38" s="288" t="s">
        <v>145</v>
      </c>
      <c r="E38" s="18" t="s">
        <v>19</v>
      </c>
      <c r="F38" s="289">
        <v>8.4000000000000004</v>
      </c>
      <c r="G38" s="39"/>
      <c r="H38" s="45"/>
    </row>
    <row r="39" s="2" customFormat="1" ht="16.8" customHeight="1">
      <c r="A39" s="39"/>
      <c r="B39" s="45"/>
      <c r="C39" s="290" t="s">
        <v>727</v>
      </c>
      <c r="D39" s="39"/>
      <c r="E39" s="39"/>
      <c r="F39" s="39"/>
      <c r="G39" s="39"/>
      <c r="H39" s="45"/>
    </row>
    <row r="40" s="2" customFormat="1" ht="16.8" customHeight="1">
      <c r="A40" s="39"/>
      <c r="B40" s="45"/>
      <c r="C40" s="288" t="s">
        <v>191</v>
      </c>
      <c r="D40" s="288" t="s">
        <v>192</v>
      </c>
      <c r="E40" s="18" t="s">
        <v>87</v>
      </c>
      <c r="F40" s="289">
        <v>8.4000000000000004</v>
      </c>
      <c r="G40" s="39"/>
      <c r="H40" s="45"/>
    </row>
    <row r="41" s="2" customFormat="1" ht="16.8" customHeight="1">
      <c r="A41" s="39"/>
      <c r="B41" s="45"/>
      <c r="C41" s="288" t="s">
        <v>199</v>
      </c>
      <c r="D41" s="288" t="s">
        <v>200</v>
      </c>
      <c r="E41" s="18" t="s">
        <v>201</v>
      </c>
      <c r="F41" s="289">
        <v>16.800000000000001</v>
      </c>
      <c r="G41" s="39"/>
      <c r="H41" s="45"/>
    </row>
    <row r="42" s="2" customFormat="1" ht="7.44" customHeight="1">
      <c r="A42" s="39"/>
      <c r="B42" s="158"/>
      <c r="C42" s="159"/>
      <c r="D42" s="159"/>
      <c r="E42" s="159"/>
      <c r="F42" s="159"/>
      <c r="G42" s="159"/>
      <c r="H42" s="45"/>
    </row>
    <row r="43" s="2" customFormat="1">
      <c r="A43" s="39"/>
      <c r="B43" s="39"/>
      <c r="C43" s="39"/>
      <c r="D43" s="39"/>
      <c r="E43" s="39"/>
      <c r="F43" s="39"/>
      <c r="G43" s="39"/>
      <c r="H43" s="39"/>
    </row>
  </sheetData>
  <sheetProtection sheet="1" formatColumns="0" formatRows="0" objects="1" scenarios="1" spinCount="100000" saltValue="X11OnYixMzGBjuKEgganhWuKW7iZ2kzIkdrB0hog6PVSgsBF/luo7LlFPelDTCBKnxP6uiQ5STtm21/ozD7p5w==" hashValue="2oW1L5njhKvE9xW/h2rbOHTGN0x3RyPhF6FPvldn6GDS+Lb1LPet7dgedFZEG73nGvGdyzuGX4kLuPGtGpYJpA==" algorithmName="SHA-512" password="CC35"/>
  <mergeCells count="2">
    <mergeCell ref="D5:F5"/>
    <mergeCell ref="D6:F6"/>
  </mergeCells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91" customWidth="1"/>
    <col min="2" max="2" width="1.667969" style="291" customWidth="1"/>
    <col min="3" max="4" width="5" style="291" customWidth="1"/>
    <col min="5" max="5" width="11.66016" style="291" customWidth="1"/>
    <col min="6" max="6" width="9.160156" style="291" customWidth="1"/>
    <col min="7" max="7" width="5" style="291" customWidth="1"/>
    <col min="8" max="8" width="77.83203" style="291" customWidth="1"/>
    <col min="9" max="10" width="20" style="291" customWidth="1"/>
    <col min="11" max="11" width="1.667969" style="291" customWidth="1"/>
  </cols>
  <sheetData>
    <row r="1" s="1" customFormat="1" ht="37.5" customHeight="1"/>
    <row r="2" s="1" customFormat="1" ht="7.5" customHeight="1">
      <c r="B2" s="292"/>
      <c r="C2" s="293"/>
      <c r="D2" s="293"/>
      <c r="E2" s="293"/>
      <c r="F2" s="293"/>
      <c r="G2" s="293"/>
      <c r="H2" s="293"/>
      <c r="I2" s="293"/>
      <c r="J2" s="293"/>
      <c r="K2" s="294"/>
    </row>
    <row r="3" s="16" customFormat="1" ht="45" customHeight="1">
      <c r="B3" s="295"/>
      <c r="C3" s="296" t="s">
        <v>729</v>
      </c>
      <c r="D3" s="296"/>
      <c r="E3" s="296"/>
      <c r="F3" s="296"/>
      <c r="G3" s="296"/>
      <c r="H3" s="296"/>
      <c r="I3" s="296"/>
      <c r="J3" s="296"/>
      <c r="K3" s="297"/>
    </row>
    <row r="4" s="1" customFormat="1" ht="25.5" customHeight="1">
      <c r="B4" s="298"/>
      <c r="C4" s="299" t="s">
        <v>730</v>
      </c>
      <c r="D4" s="299"/>
      <c r="E4" s="299"/>
      <c r="F4" s="299"/>
      <c r="G4" s="299"/>
      <c r="H4" s="299"/>
      <c r="I4" s="299"/>
      <c r="J4" s="299"/>
      <c r="K4" s="300"/>
    </row>
    <row r="5" s="1" customFormat="1" ht="5.25" customHeight="1">
      <c r="B5" s="298"/>
      <c r="C5" s="301"/>
      <c r="D5" s="301"/>
      <c r="E5" s="301"/>
      <c r="F5" s="301"/>
      <c r="G5" s="301"/>
      <c r="H5" s="301"/>
      <c r="I5" s="301"/>
      <c r="J5" s="301"/>
      <c r="K5" s="300"/>
    </row>
    <row r="6" s="1" customFormat="1" ht="15" customHeight="1">
      <c r="B6" s="298"/>
      <c r="C6" s="302" t="s">
        <v>731</v>
      </c>
      <c r="D6" s="302"/>
      <c r="E6" s="302"/>
      <c r="F6" s="302"/>
      <c r="G6" s="302"/>
      <c r="H6" s="302"/>
      <c r="I6" s="302"/>
      <c r="J6" s="302"/>
      <c r="K6" s="300"/>
    </row>
    <row r="7" s="1" customFormat="1" ht="15" customHeight="1">
      <c r="B7" s="303"/>
      <c r="C7" s="302" t="s">
        <v>732</v>
      </c>
      <c r="D7" s="302"/>
      <c r="E7" s="302"/>
      <c r="F7" s="302"/>
      <c r="G7" s="302"/>
      <c r="H7" s="302"/>
      <c r="I7" s="302"/>
      <c r="J7" s="302"/>
      <c r="K7" s="300"/>
    </row>
    <row r="8" s="1" customFormat="1" ht="12.75" customHeight="1">
      <c r="B8" s="303"/>
      <c r="C8" s="302"/>
      <c r="D8" s="302"/>
      <c r="E8" s="302"/>
      <c r="F8" s="302"/>
      <c r="G8" s="302"/>
      <c r="H8" s="302"/>
      <c r="I8" s="302"/>
      <c r="J8" s="302"/>
      <c r="K8" s="300"/>
    </row>
    <row r="9" s="1" customFormat="1" ht="15" customHeight="1">
      <c r="B9" s="303"/>
      <c r="C9" s="302" t="s">
        <v>733</v>
      </c>
      <c r="D9" s="302"/>
      <c r="E9" s="302"/>
      <c r="F9" s="302"/>
      <c r="G9" s="302"/>
      <c r="H9" s="302"/>
      <c r="I9" s="302"/>
      <c r="J9" s="302"/>
      <c r="K9" s="300"/>
    </row>
    <row r="10" s="1" customFormat="1" ht="15" customHeight="1">
      <c r="B10" s="303"/>
      <c r="C10" s="302"/>
      <c r="D10" s="302" t="s">
        <v>734</v>
      </c>
      <c r="E10" s="302"/>
      <c r="F10" s="302"/>
      <c r="G10" s="302"/>
      <c r="H10" s="302"/>
      <c r="I10" s="302"/>
      <c r="J10" s="302"/>
      <c r="K10" s="300"/>
    </row>
    <row r="11" s="1" customFormat="1" ht="15" customHeight="1">
      <c r="B11" s="303"/>
      <c r="C11" s="304"/>
      <c r="D11" s="302" t="s">
        <v>735</v>
      </c>
      <c r="E11" s="302"/>
      <c r="F11" s="302"/>
      <c r="G11" s="302"/>
      <c r="H11" s="302"/>
      <c r="I11" s="302"/>
      <c r="J11" s="302"/>
      <c r="K11" s="300"/>
    </row>
    <row r="12" s="1" customFormat="1" ht="15" customHeight="1">
      <c r="B12" s="303"/>
      <c r="C12" s="304"/>
      <c r="D12" s="302"/>
      <c r="E12" s="302"/>
      <c r="F12" s="302"/>
      <c r="G12" s="302"/>
      <c r="H12" s="302"/>
      <c r="I12" s="302"/>
      <c r="J12" s="302"/>
      <c r="K12" s="300"/>
    </row>
    <row r="13" s="1" customFormat="1" ht="15" customHeight="1">
      <c r="B13" s="303"/>
      <c r="C13" s="304"/>
      <c r="D13" s="305" t="s">
        <v>736</v>
      </c>
      <c r="E13" s="302"/>
      <c r="F13" s="302"/>
      <c r="G13" s="302"/>
      <c r="H13" s="302"/>
      <c r="I13" s="302"/>
      <c r="J13" s="302"/>
      <c r="K13" s="300"/>
    </row>
    <row r="14" s="1" customFormat="1" ht="12.75" customHeight="1">
      <c r="B14" s="303"/>
      <c r="C14" s="304"/>
      <c r="D14" s="304"/>
      <c r="E14" s="304"/>
      <c r="F14" s="304"/>
      <c r="G14" s="304"/>
      <c r="H14" s="304"/>
      <c r="I14" s="304"/>
      <c r="J14" s="304"/>
      <c r="K14" s="300"/>
    </row>
    <row r="15" s="1" customFormat="1" ht="15" customHeight="1">
      <c r="B15" s="303"/>
      <c r="C15" s="304"/>
      <c r="D15" s="302" t="s">
        <v>737</v>
      </c>
      <c r="E15" s="302"/>
      <c r="F15" s="302"/>
      <c r="G15" s="302"/>
      <c r="H15" s="302"/>
      <c r="I15" s="302"/>
      <c r="J15" s="302"/>
      <c r="K15" s="300"/>
    </row>
    <row r="16" s="1" customFormat="1" ht="15" customHeight="1">
      <c r="B16" s="303"/>
      <c r="C16" s="304"/>
      <c r="D16" s="302" t="s">
        <v>738</v>
      </c>
      <c r="E16" s="302"/>
      <c r="F16" s="302"/>
      <c r="G16" s="302"/>
      <c r="H16" s="302"/>
      <c r="I16" s="302"/>
      <c r="J16" s="302"/>
      <c r="K16" s="300"/>
    </row>
    <row r="17" s="1" customFormat="1" ht="15" customHeight="1">
      <c r="B17" s="303"/>
      <c r="C17" s="304"/>
      <c r="D17" s="302" t="s">
        <v>739</v>
      </c>
      <c r="E17" s="302"/>
      <c r="F17" s="302"/>
      <c r="G17" s="302"/>
      <c r="H17" s="302"/>
      <c r="I17" s="302"/>
      <c r="J17" s="302"/>
      <c r="K17" s="300"/>
    </row>
    <row r="18" s="1" customFormat="1" ht="15" customHeight="1">
      <c r="B18" s="303"/>
      <c r="C18" s="304"/>
      <c r="D18" s="304"/>
      <c r="E18" s="306" t="s">
        <v>79</v>
      </c>
      <c r="F18" s="302" t="s">
        <v>740</v>
      </c>
      <c r="G18" s="302"/>
      <c r="H18" s="302"/>
      <c r="I18" s="302"/>
      <c r="J18" s="302"/>
      <c r="K18" s="300"/>
    </row>
    <row r="19" s="1" customFormat="1" ht="15" customHeight="1">
      <c r="B19" s="303"/>
      <c r="C19" s="304"/>
      <c r="D19" s="304"/>
      <c r="E19" s="306" t="s">
        <v>741</v>
      </c>
      <c r="F19" s="302" t="s">
        <v>742</v>
      </c>
      <c r="G19" s="302"/>
      <c r="H19" s="302"/>
      <c r="I19" s="302"/>
      <c r="J19" s="302"/>
      <c r="K19" s="300"/>
    </row>
    <row r="20" s="1" customFormat="1" ht="15" customHeight="1">
      <c r="B20" s="303"/>
      <c r="C20" s="304"/>
      <c r="D20" s="304"/>
      <c r="E20" s="306" t="s">
        <v>743</v>
      </c>
      <c r="F20" s="302" t="s">
        <v>744</v>
      </c>
      <c r="G20" s="302"/>
      <c r="H20" s="302"/>
      <c r="I20" s="302"/>
      <c r="J20" s="302"/>
      <c r="K20" s="300"/>
    </row>
    <row r="21" s="1" customFormat="1" ht="15" customHeight="1">
      <c r="B21" s="303"/>
      <c r="C21" s="304"/>
      <c r="D21" s="304"/>
      <c r="E21" s="306" t="s">
        <v>745</v>
      </c>
      <c r="F21" s="302" t="s">
        <v>746</v>
      </c>
      <c r="G21" s="302"/>
      <c r="H21" s="302"/>
      <c r="I21" s="302"/>
      <c r="J21" s="302"/>
      <c r="K21" s="300"/>
    </row>
    <row r="22" s="1" customFormat="1" ht="15" customHeight="1">
      <c r="B22" s="303"/>
      <c r="C22" s="304"/>
      <c r="D22" s="304"/>
      <c r="E22" s="306" t="s">
        <v>747</v>
      </c>
      <c r="F22" s="302" t="s">
        <v>748</v>
      </c>
      <c r="G22" s="302"/>
      <c r="H22" s="302"/>
      <c r="I22" s="302"/>
      <c r="J22" s="302"/>
      <c r="K22" s="300"/>
    </row>
    <row r="23" s="1" customFormat="1" ht="15" customHeight="1">
      <c r="B23" s="303"/>
      <c r="C23" s="304"/>
      <c r="D23" s="304"/>
      <c r="E23" s="306" t="s">
        <v>749</v>
      </c>
      <c r="F23" s="302" t="s">
        <v>750</v>
      </c>
      <c r="G23" s="302"/>
      <c r="H23" s="302"/>
      <c r="I23" s="302"/>
      <c r="J23" s="302"/>
      <c r="K23" s="300"/>
    </row>
    <row r="24" s="1" customFormat="1" ht="12.75" customHeight="1">
      <c r="B24" s="303"/>
      <c r="C24" s="304"/>
      <c r="D24" s="304"/>
      <c r="E24" s="304"/>
      <c r="F24" s="304"/>
      <c r="G24" s="304"/>
      <c r="H24" s="304"/>
      <c r="I24" s="304"/>
      <c r="J24" s="304"/>
      <c r="K24" s="300"/>
    </row>
    <row r="25" s="1" customFormat="1" ht="15" customHeight="1">
      <c r="B25" s="303"/>
      <c r="C25" s="302" t="s">
        <v>751</v>
      </c>
      <c r="D25" s="302"/>
      <c r="E25" s="302"/>
      <c r="F25" s="302"/>
      <c r="G25" s="302"/>
      <c r="H25" s="302"/>
      <c r="I25" s="302"/>
      <c r="J25" s="302"/>
      <c r="K25" s="300"/>
    </row>
    <row r="26" s="1" customFormat="1" ht="15" customHeight="1">
      <c r="B26" s="303"/>
      <c r="C26" s="302" t="s">
        <v>752</v>
      </c>
      <c r="D26" s="302"/>
      <c r="E26" s="302"/>
      <c r="F26" s="302"/>
      <c r="G26" s="302"/>
      <c r="H26" s="302"/>
      <c r="I26" s="302"/>
      <c r="J26" s="302"/>
      <c r="K26" s="300"/>
    </row>
    <row r="27" s="1" customFormat="1" ht="15" customHeight="1">
      <c r="B27" s="303"/>
      <c r="C27" s="302"/>
      <c r="D27" s="302" t="s">
        <v>753</v>
      </c>
      <c r="E27" s="302"/>
      <c r="F27" s="302"/>
      <c r="G27" s="302"/>
      <c r="H27" s="302"/>
      <c r="I27" s="302"/>
      <c r="J27" s="302"/>
      <c r="K27" s="300"/>
    </row>
    <row r="28" s="1" customFormat="1" ht="15" customHeight="1">
      <c r="B28" s="303"/>
      <c r="C28" s="304"/>
      <c r="D28" s="302" t="s">
        <v>754</v>
      </c>
      <c r="E28" s="302"/>
      <c r="F28" s="302"/>
      <c r="G28" s="302"/>
      <c r="H28" s="302"/>
      <c r="I28" s="302"/>
      <c r="J28" s="302"/>
      <c r="K28" s="300"/>
    </row>
    <row r="29" s="1" customFormat="1" ht="12.75" customHeight="1">
      <c r="B29" s="303"/>
      <c r="C29" s="304"/>
      <c r="D29" s="304"/>
      <c r="E29" s="304"/>
      <c r="F29" s="304"/>
      <c r="G29" s="304"/>
      <c r="H29" s="304"/>
      <c r="I29" s="304"/>
      <c r="J29" s="304"/>
      <c r="K29" s="300"/>
    </row>
    <row r="30" s="1" customFormat="1" ht="15" customHeight="1">
      <c r="B30" s="303"/>
      <c r="C30" s="304"/>
      <c r="D30" s="302" t="s">
        <v>755</v>
      </c>
      <c r="E30" s="302"/>
      <c r="F30" s="302"/>
      <c r="G30" s="302"/>
      <c r="H30" s="302"/>
      <c r="I30" s="302"/>
      <c r="J30" s="302"/>
      <c r="K30" s="300"/>
    </row>
    <row r="31" s="1" customFormat="1" ht="15" customHeight="1">
      <c r="B31" s="303"/>
      <c r="C31" s="304"/>
      <c r="D31" s="302" t="s">
        <v>756</v>
      </c>
      <c r="E31" s="302"/>
      <c r="F31" s="302"/>
      <c r="G31" s="302"/>
      <c r="H31" s="302"/>
      <c r="I31" s="302"/>
      <c r="J31" s="302"/>
      <c r="K31" s="300"/>
    </row>
    <row r="32" s="1" customFormat="1" ht="12.75" customHeight="1">
      <c r="B32" s="303"/>
      <c r="C32" s="304"/>
      <c r="D32" s="304"/>
      <c r="E32" s="304"/>
      <c r="F32" s="304"/>
      <c r="G32" s="304"/>
      <c r="H32" s="304"/>
      <c r="I32" s="304"/>
      <c r="J32" s="304"/>
      <c r="K32" s="300"/>
    </row>
    <row r="33" s="1" customFormat="1" ht="15" customHeight="1">
      <c r="B33" s="303"/>
      <c r="C33" s="304"/>
      <c r="D33" s="302" t="s">
        <v>757</v>
      </c>
      <c r="E33" s="302"/>
      <c r="F33" s="302"/>
      <c r="G33" s="302"/>
      <c r="H33" s="302"/>
      <c r="I33" s="302"/>
      <c r="J33" s="302"/>
      <c r="K33" s="300"/>
    </row>
    <row r="34" s="1" customFormat="1" ht="15" customHeight="1">
      <c r="B34" s="303"/>
      <c r="C34" s="304"/>
      <c r="D34" s="302" t="s">
        <v>758</v>
      </c>
      <c r="E34" s="302"/>
      <c r="F34" s="302"/>
      <c r="G34" s="302"/>
      <c r="H34" s="302"/>
      <c r="I34" s="302"/>
      <c r="J34" s="302"/>
      <c r="K34" s="300"/>
    </row>
    <row r="35" s="1" customFormat="1" ht="15" customHeight="1">
      <c r="B35" s="303"/>
      <c r="C35" s="304"/>
      <c r="D35" s="302" t="s">
        <v>759</v>
      </c>
      <c r="E35" s="302"/>
      <c r="F35" s="302"/>
      <c r="G35" s="302"/>
      <c r="H35" s="302"/>
      <c r="I35" s="302"/>
      <c r="J35" s="302"/>
      <c r="K35" s="300"/>
    </row>
    <row r="36" s="1" customFormat="1" ht="15" customHeight="1">
      <c r="B36" s="303"/>
      <c r="C36" s="304"/>
      <c r="D36" s="302"/>
      <c r="E36" s="305" t="s">
        <v>113</v>
      </c>
      <c r="F36" s="302"/>
      <c r="G36" s="302" t="s">
        <v>760</v>
      </c>
      <c r="H36" s="302"/>
      <c r="I36" s="302"/>
      <c r="J36" s="302"/>
      <c r="K36" s="300"/>
    </row>
    <row r="37" s="1" customFormat="1" ht="30.75" customHeight="1">
      <c r="B37" s="303"/>
      <c r="C37" s="304"/>
      <c r="D37" s="302"/>
      <c r="E37" s="305" t="s">
        <v>761</v>
      </c>
      <c r="F37" s="302"/>
      <c r="G37" s="302" t="s">
        <v>762</v>
      </c>
      <c r="H37" s="302"/>
      <c r="I37" s="302"/>
      <c r="J37" s="302"/>
      <c r="K37" s="300"/>
    </row>
    <row r="38" s="1" customFormat="1" ht="15" customHeight="1">
      <c r="B38" s="303"/>
      <c r="C38" s="304"/>
      <c r="D38" s="302"/>
      <c r="E38" s="305" t="s">
        <v>53</v>
      </c>
      <c r="F38" s="302"/>
      <c r="G38" s="302" t="s">
        <v>763</v>
      </c>
      <c r="H38" s="302"/>
      <c r="I38" s="302"/>
      <c r="J38" s="302"/>
      <c r="K38" s="300"/>
    </row>
    <row r="39" s="1" customFormat="1" ht="15" customHeight="1">
      <c r="B39" s="303"/>
      <c r="C39" s="304"/>
      <c r="D39" s="302"/>
      <c r="E39" s="305" t="s">
        <v>54</v>
      </c>
      <c r="F39" s="302"/>
      <c r="G39" s="302" t="s">
        <v>764</v>
      </c>
      <c r="H39" s="302"/>
      <c r="I39" s="302"/>
      <c r="J39" s="302"/>
      <c r="K39" s="300"/>
    </row>
    <row r="40" s="1" customFormat="1" ht="15" customHeight="1">
      <c r="B40" s="303"/>
      <c r="C40" s="304"/>
      <c r="D40" s="302"/>
      <c r="E40" s="305" t="s">
        <v>114</v>
      </c>
      <c r="F40" s="302"/>
      <c r="G40" s="302" t="s">
        <v>765</v>
      </c>
      <c r="H40" s="302"/>
      <c r="I40" s="302"/>
      <c r="J40" s="302"/>
      <c r="K40" s="300"/>
    </row>
    <row r="41" s="1" customFormat="1" ht="15" customHeight="1">
      <c r="B41" s="303"/>
      <c r="C41" s="304"/>
      <c r="D41" s="302"/>
      <c r="E41" s="305" t="s">
        <v>115</v>
      </c>
      <c r="F41" s="302"/>
      <c r="G41" s="302" t="s">
        <v>766</v>
      </c>
      <c r="H41" s="302"/>
      <c r="I41" s="302"/>
      <c r="J41" s="302"/>
      <c r="K41" s="300"/>
    </row>
    <row r="42" s="1" customFormat="1" ht="15" customHeight="1">
      <c r="B42" s="303"/>
      <c r="C42" s="304"/>
      <c r="D42" s="302"/>
      <c r="E42" s="305" t="s">
        <v>767</v>
      </c>
      <c r="F42" s="302"/>
      <c r="G42" s="302" t="s">
        <v>768</v>
      </c>
      <c r="H42" s="302"/>
      <c r="I42" s="302"/>
      <c r="J42" s="302"/>
      <c r="K42" s="300"/>
    </row>
    <row r="43" s="1" customFormat="1" ht="15" customHeight="1">
      <c r="B43" s="303"/>
      <c r="C43" s="304"/>
      <c r="D43" s="302"/>
      <c r="E43" s="305"/>
      <c r="F43" s="302"/>
      <c r="G43" s="302" t="s">
        <v>769</v>
      </c>
      <c r="H43" s="302"/>
      <c r="I43" s="302"/>
      <c r="J43" s="302"/>
      <c r="K43" s="300"/>
    </row>
    <row r="44" s="1" customFormat="1" ht="15" customHeight="1">
      <c r="B44" s="303"/>
      <c r="C44" s="304"/>
      <c r="D44" s="302"/>
      <c r="E44" s="305" t="s">
        <v>770</v>
      </c>
      <c r="F44" s="302"/>
      <c r="G44" s="302" t="s">
        <v>771</v>
      </c>
      <c r="H44" s="302"/>
      <c r="I44" s="302"/>
      <c r="J44" s="302"/>
      <c r="K44" s="300"/>
    </row>
    <row r="45" s="1" customFormat="1" ht="15" customHeight="1">
      <c r="B45" s="303"/>
      <c r="C45" s="304"/>
      <c r="D45" s="302"/>
      <c r="E45" s="305" t="s">
        <v>117</v>
      </c>
      <c r="F45" s="302"/>
      <c r="G45" s="302" t="s">
        <v>772</v>
      </c>
      <c r="H45" s="302"/>
      <c r="I45" s="302"/>
      <c r="J45" s="302"/>
      <c r="K45" s="300"/>
    </row>
    <row r="46" s="1" customFormat="1" ht="12.75" customHeight="1">
      <c r="B46" s="303"/>
      <c r="C46" s="304"/>
      <c r="D46" s="302"/>
      <c r="E46" s="302"/>
      <c r="F46" s="302"/>
      <c r="G46" s="302"/>
      <c r="H46" s="302"/>
      <c r="I46" s="302"/>
      <c r="J46" s="302"/>
      <c r="K46" s="300"/>
    </row>
    <row r="47" s="1" customFormat="1" ht="15" customHeight="1">
      <c r="B47" s="303"/>
      <c r="C47" s="304"/>
      <c r="D47" s="302" t="s">
        <v>773</v>
      </c>
      <c r="E47" s="302"/>
      <c r="F47" s="302"/>
      <c r="G47" s="302"/>
      <c r="H47" s="302"/>
      <c r="I47" s="302"/>
      <c r="J47" s="302"/>
      <c r="K47" s="300"/>
    </row>
    <row r="48" s="1" customFormat="1" ht="15" customHeight="1">
      <c r="B48" s="303"/>
      <c r="C48" s="304"/>
      <c r="D48" s="304"/>
      <c r="E48" s="302" t="s">
        <v>774</v>
      </c>
      <c r="F48" s="302"/>
      <c r="G48" s="302"/>
      <c r="H48" s="302"/>
      <c r="I48" s="302"/>
      <c r="J48" s="302"/>
      <c r="K48" s="300"/>
    </row>
    <row r="49" s="1" customFormat="1" ht="15" customHeight="1">
      <c r="B49" s="303"/>
      <c r="C49" s="304"/>
      <c r="D49" s="304"/>
      <c r="E49" s="302" t="s">
        <v>775</v>
      </c>
      <c r="F49" s="302"/>
      <c r="G49" s="302"/>
      <c r="H49" s="302"/>
      <c r="I49" s="302"/>
      <c r="J49" s="302"/>
      <c r="K49" s="300"/>
    </row>
    <row r="50" s="1" customFormat="1" ht="15" customHeight="1">
      <c r="B50" s="303"/>
      <c r="C50" s="304"/>
      <c r="D50" s="304"/>
      <c r="E50" s="302" t="s">
        <v>776</v>
      </c>
      <c r="F50" s="302"/>
      <c r="G50" s="302"/>
      <c r="H50" s="302"/>
      <c r="I50" s="302"/>
      <c r="J50" s="302"/>
      <c r="K50" s="300"/>
    </row>
    <row r="51" s="1" customFormat="1" ht="15" customHeight="1">
      <c r="B51" s="303"/>
      <c r="C51" s="304"/>
      <c r="D51" s="302" t="s">
        <v>777</v>
      </c>
      <c r="E51" s="302"/>
      <c r="F51" s="302"/>
      <c r="G51" s="302"/>
      <c r="H51" s="302"/>
      <c r="I51" s="302"/>
      <c r="J51" s="302"/>
      <c r="K51" s="300"/>
    </row>
    <row r="52" s="1" customFormat="1" ht="25.5" customHeight="1">
      <c r="B52" s="298"/>
      <c r="C52" s="299" t="s">
        <v>778</v>
      </c>
      <c r="D52" s="299"/>
      <c r="E52" s="299"/>
      <c r="F52" s="299"/>
      <c r="G52" s="299"/>
      <c r="H52" s="299"/>
      <c r="I52" s="299"/>
      <c r="J52" s="299"/>
      <c r="K52" s="300"/>
    </row>
    <row r="53" s="1" customFormat="1" ht="5.25" customHeight="1">
      <c r="B53" s="298"/>
      <c r="C53" s="301"/>
      <c r="D53" s="301"/>
      <c r="E53" s="301"/>
      <c r="F53" s="301"/>
      <c r="G53" s="301"/>
      <c r="H53" s="301"/>
      <c r="I53" s="301"/>
      <c r="J53" s="301"/>
      <c r="K53" s="300"/>
    </row>
    <row r="54" s="1" customFormat="1" ht="15" customHeight="1">
      <c r="B54" s="298"/>
      <c r="C54" s="302" t="s">
        <v>779</v>
      </c>
      <c r="D54" s="302"/>
      <c r="E54" s="302"/>
      <c r="F54" s="302"/>
      <c r="G54" s="302"/>
      <c r="H54" s="302"/>
      <c r="I54" s="302"/>
      <c r="J54" s="302"/>
      <c r="K54" s="300"/>
    </row>
    <row r="55" s="1" customFormat="1" ht="15" customHeight="1">
      <c r="B55" s="298"/>
      <c r="C55" s="302" t="s">
        <v>780</v>
      </c>
      <c r="D55" s="302"/>
      <c r="E55" s="302"/>
      <c r="F55" s="302"/>
      <c r="G55" s="302"/>
      <c r="H55" s="302"/>
      <c r="I55" s="302"/>
      <c r="J55" s="302"/>
      <c r="K55" s="300"/>
    </row>
    <row r="56" s="1" customFormat="1" ht="12.75" customHeight="1">
      <c r="B56" s="298"/>
      <c r="C56" s="302"/>
      <c r="D56" s="302"/>
      <c r="E56" s="302"/>
      <c r="F56" s="302"/>
      <c r="G56" s="302"/>
      <c r="H56" s="302"/>
      <c r="I56" s="302"/>
      <c r="J56" s="302"/>
      <c r="K56" s="300"/>
    </row>
    <row r="57" s="1" customFormat="1" ht="15" customHeight="1">
      <c r="B57" s="298"/>
      <c r="C57" s="302" t="s">
        <v>781</v>
      </c>
      <c r="D57" s="302"/>
      <c r="E57" s="302"/>
      <c r="F57" s="302"/>
      <c r="G57" s="302"/>
      <c r="H57" s="302"/>
      <c r="I57" s="302"/>
      <c r="J57" s="302"/>
      <c r="K57" s="300"/>
    </row>
    <row r="58" s="1" customFormat="1" ht="15" customHeight="1">
      <c r="B58" s="298"/>
      <c r="C58" s="304"/>
      <c r="D58" s="302" t="s">
        <v>782</v>
      </c>
      <c r="E58" s="302"/>
      <c r="F58" s="302"/>
      <c r="G58" s="302"/>
      <c r="H58" s="302"/>
      <c r="I58" s="302"/>
      <c r="J58" s="302"/>
      <c r="K58" s="300"/>
    </row>
    <row r="59" s="1" customFormat="1" ht="15" customHeight="1">
      <c r="B59" s="298"/>
      <c r="C59" s="304"/>
      <c r="D59" s="302" t="s">
        <v>783</v>
      </c>
      <c r="E59" s="302"/>
      <c r="F59" s="302"/>
      <c r="G59" s="302"/>
      <c r="H59" s="302"/>
      <c r="I59" s="302"/>
      <c r="J59" s="302"/>
      <c r="K59" s="300"/>
    </row>
    <row r="60" s="1" customFormat="1" ht="15" customHeight="1">
      <c r="B60" s="298"/>
      <c r="C60" s="304"/>
      <c r="D60" s="302" t="s">
        <v>784</v>
      </c>
      <c r="E60" s="302"/>
      <c r="F60" s="302"/>
      <c r="G60" s="302"/>
      <c r="H60" s="302"/>
      <c r="I60" s="302"/>
      <c r="J60" s="302"/>
      <c r="K60" s="300"/>
    </row>
    <row r="61" s="1" customFormat="1" ht="15" customHeight="1">
      <c r="B61" s="298"/>
      <c r="C61" s="304"/>
      <c r="D61" s="302" t="s">
        <v>785</v>
      </c>
      <c r="E61" s="302"/>
      <c r="F61" s="302"/>
      <c r="G61" s="302"/>
      <c r="H61" s="302"/>
      <c r="I61" s="302"/>
      <c r="J61" s="302"/>
      <c r="K61" s="300"/>
    </row>
    <row r="62" s="1" customFormat="1" ht="15" customHeight="1">
      <c r="B62" s="298"/>
      <c r="C62" s="304"/>
      <c r="D62" s="307" t="s">
        <v>786</v>
      </c>
      <c r="E62" s="307"/>
      <c r="F62" s="307"/>
      <c r="G62" s="307"/>
      <c r="H62" s="307"/>
      <c r="I62" s="307"/>
      <c r="J62" s="307"/>
      <c r="K62" s="300"/>
    </row>
    <row r="63" s="1" customFormat="1" ht="15" customHeight="1">
      <c r="B63" s="298"/>
      <c r="C63" s="304"/>
      <c r="D63" s="302" t="s">
        <v>787</v>
      </c>
      <c r="E63" s="302"/>
      <c r="F63" s="302"/>
      <c r="G63" s="302"/>
      <c r="H63" s="302"/>
      <c r="I63" s="302"/>
      <c r="J63" s="302"/>
      <c r="K63" s="300"/>
    </row>
    <row r="64" s="1" customFormat="1" ht="12.75" customHeight="1">
      <c r="B64" s="298"/>
      <c r="C64" s="304"/>
      <c r="D64" s="304"/>
      <c r="E64" s="308"/>
      <c r="F64" s="304"/>
      <c r="G64" s="304"/>
      <c r="H64" s="304"/>
      <c r="I64" s="304"/>
      <c r="J64" s="304"/>
      <c r="K64" s="300"/>
    </row>
    <row r="65" s="1" customFormat="1" ht="15" customHeight="1">
      <c r="B65" s="298"/>
      <c r="C65" s="304"/>
      <c r="D65" s="302" t="s">
        <v>788</v>
      </c>
      <c r="E65" s="302"/>
      <c r="F65" s="302"/>
      <c r="G65" s="302"/>
      <c r="H65" s="302"/>
      <c r="I65" s="302"/>
      <c r="J65" s="302"/>
      <c r="K65" s="300"/>
    </row>
    <row r="66" s="1" customFormat="1" ht="15" customHeight="1">
      <c r="B66" s="298"/>
      <c r="C66" s="304"/>
      <c r="D66" s="307" t="s">
        <v>789</v>
      </c>
      <c r="E66" s="307"/>
      <c r="F66" s="307"/>
      <c r="G66" s="307"/>
      <c r="H66" s="307"/>
      <c r="I66" s="307"/>
      <c r="J66" s="307"/>
      <c r="K66" s="300"/>
    </row>
    <row r="67" s="1" customFormat="1" ht="15" customHeight="1">
      <c r="B67" s="298"/>
      <c r="C67" s="304"/>
      <c r="D67" s="302" t="s">
        <v>790</v>
      </c>
      <c r="E67" s="302"/>
      <c r="F67" s="302"/>
      <c r="G67" s="302"/>
      <c r="H67" s="302"/>
      <c r="I67" s="302"/>
      <c r="J67" s="302"/>
      <c r="K67" s="300"/>
    </row>
    <row r="68" s="1" customFormat="1" ht="15" customHeight="1">
      <c r="B68" s="298"/>
      <c r="C68" s="304"/>
      <c r="D68" s="302" t="s">
        <v>791</v>
      </c>
      <c r="E68" s="302"/>
      <c r="F68" s="302"/>
      <c r="G68" s="302"/>
      <c r="H68" s="302"/>
      <c r="I68" s="302"/>
      <c r="J68" s="302"/>
      <c r="K68" s="300"/>
    </row>
    <row r="69" s="1" customFormat="1" ht="15" customHeight="1">
      <c r="B69" s="298"/>
      <c r="C69" s="304"/>
      <c r="D69" s="302" t="s">
        <v>792</v>
      </c>
      <c r="E69" s="302"/>
      <c r="F69" s="302"/>
      <c r="G69" s="302"/>
      <c r="H69" s="302"/>
      <c r="I69" s="302"/>
      <c r="J69" s="302"/>
      <c r="K69" s="300"/>
    </row>
    <row r="70" s="1" customFormat="1" ht="15" customHeight="1">
      <c r="B70" s="298"/>
      <c r="C70" s="304"/>
      <c r="D70" s="302" t="s">
        <v>793</v>
      </c>
      <c r="E70" s="302"/>
      <c r="F70" s="302"/>
      <c r="G70" s="302"/>
      <c r="H70" s="302"/>
      <c r="I70" s="302"/>
      <c r="J70" s="302"/>
      <c r="K70" s="300"/>
    </row>
    <row r="71" s="1" customFormat="1" ht="12.75" customHeight="1">
      <c r="B71" s="309"/>
      <c r="C71" s="310"/>
      <c r="D71" s="310"/>
      <c r="E71" s="310"/>
      <c r="F71" s="310"/>
      <c r="G71" s="310"/>
      <c r="H71" s="310"/>
      <c r="I71" s="310"/>
      <c r="J71" s="310"/>
      <c r="K71" s="311"/>
    </row>
    <row r="72" s="1" customFormat="1" ht="18.75" customHeight="1">
      <c r="B72" s="312"/>
      <c r="C72" s="312"/>
      <c r="D72" s="312"/>
      <c r="E72" s="312"/>
      <c r="F72" s="312"/>
      <c r="G72" s="312"/>
      <c r="H72" s="312"/>
      <c r="I72" s="312"/>
      <c r="J72" s="312"/>
      <c r="K72" s="313"/>
    </row>
    <row r="73" s="1" customFormat="1" ht="18.75" customHeight="1">
      <c r="B73" s="313"/>
      <c r="C73" s="313"/>
      <c r="D73" s="313"/>
      <c r="E73" s="313"/>
      <c r="F73" s="313"/>
      <c r="G73" s="313"/>
      <c r="H73" s="313"/>
      <c r="I73" s="313"/>
      <c r="J73" s="313"/>
      <c r="K73" s="313"/>
    </row>
    <row r="74" s="1" customFormat="1" ht="7.5" customHeight="1">
      <c r="B74" s="314"/>
      <c r="C74" s="315"/>
      <c r="D74" s="315"/>
      <c r="E74" s="315"/>
      <c r="F74" s="315"/>
      <c r="G74" s="315"/>
      <c r="H74" s="315"/>
      <c r="I74" s="315"/>
      <c r="J74" s="315"/>
      <c r="K74" s="316"/>
    </row>
    <row r="75" s="1" customFormat="1" ht="45" customHeight="1">
      <c r="B75" s="317"/>
      <c r="C75" s="318" t="s">
        <v>794</v>
      </c>
      <c r="D75" s="318"/>
      <c r="E75" s="318"/>
      <c r="F75" s="318"/>
      <c r="G75" s="318"/>
      <c r="H75" s="318"/>
      <c r="I75" s="318"/>
      <c r="J75" s="318"/>
      <c r="K75" s="319"/>
    </row>
    <row r="76" s="1" customFormat="1" ht="17.25" customHeight="1">
      <c r="B76" s="317"/>
      <c r="C76" s="320" t="s">
        <v>795</v>
      </c>
      <c r="D76" s="320"/>
      <c r="E76" s="320"/>
      <c r="F76" s="320" t="s">
        <v>796</v>
      </c>
      <c r="G76" s="321"/>
      <c r="H76" s="320" t="s">
        <v>54</v>
      </c>
      <c r="I76" s="320" t="s">
        <v>57</v>
      </c>
      <c r="J76" s="320" t="s">
        <v>797</v>
      </c>
      <c r="K76" s="319"/>
    </row>
    <row r="77" s="1" customFormat="1" ht="17.25" customHeight="1">
      <c r="B77" s="317"/>
      <c r="C77" s="322" t="s">
        <v>798</v>
      </c>
      <c r="D77" s="322"/>
      <c r="E77" s="322"/>
      <c r="F77" s="323" t="s">
        <v>799</v>
      </c>
      <c r="G77" s="324"/>
      <c r="H77" s="322"/>
      <c r="I77" s="322"/>
      <c r="J77" s="322" t="s">
        <v>800</v>
      </c>
      <c r="K77" s="319"/>
    </row>
    <row r="78" s="1" customFormat="1" ht="5.25" customHeight="1">
      <c r="B78" s="317"/>
      <c r="C78" s="325"/>
      <c r="D78" s="325"/>
      <c r="E78" s="325"/>
      <c r="F78" s="325"/>
      <c r="G78" s="326"/>
      <c r="H78" s="325"/>
      <c r="I78" s="325"/>
      <c r="J78" s="325"/>
      <c r="K78" s="319"/>
    </row>
    <row r="79" s="1" customFormat="1" ht="15" customHeight="1">
      <c r="B79" s="317"/>
      <c r="C79" s="305" t="s">
        <v>53</v>
      </c>
      <c r="D79" s="327"/>
      <c r="E79" s="327"/>
      <c r="F79" s="328" t="s">
        <v>801</v>
      </c>
      <c r="G79" s="329"/>
      <c r="H79" s="305" t="s">
        <v>802</v>
      </c>
      <c r="I79" s="305" t="s">
        <v>803</v>
      </c>
      <c r="J79" s="305">
        <v>20</v>
      </c>
      <c r="K79" s="319"/>
    </row>
    <row r="80" s="1" customFormat="1" ht="15" customHeight="1">
      <c r="B80" s="317"/>
      <c r="C80" s="305" t="s">
        <v>804</v>
      </c>
      <c r="D80" s="305"/>
      <c r="E80" s="305"/>
      <c r="F80" s="328" t="s">
        <v>801</v>
      </c>
      <c r="G80" s="329"/>
      <c r="H80" s="305" t="s">
        <v>805</v>
      </c>
      <c r="I80" s="305" t="s">
        <v>803</v>
      </c>
      <c r="J80" s="305">
        <v>120</v>
      </c>
      <c r="K80" s="319"/>
    </row>
    <row r="81" s="1" customFormat="1" ht="15" customHeight="1">
      <c r="B81" s="330"/>
      <c r="C81" s="305" t="s">
        <v>806</v>
      </c>
      <c r="D81" s="305"/>
      <c r="E81" s="305"/>
      <c r="F81" s="328" t="s">
        <v>807</v>
      </c>
      <c r="G81" s="329"/>
      <c r="H81" s="305" t="s">
        <v>808</v>
      </c>
      <c r="I81" s="305" t="s">
        <v>803</v>
      </c>
      <c r="J81" s="305">
        <v>50</v>
      </c>
      <c r="K81" s="319"/>
    </row>
    <row r="82" s="1" customFormat="1" ht="15" customHeight="1">
      <c r="B82" s="330"/>
      <c r="C82" s="305" t="s">
        <v>809</v>
      </c>
      <c r="D82" s="305"/>
      <c r="E82" s="305"/>
      <c r="F82" s="328" t="s">
        <v>801</v>
      </c>
      <c r="G82" s="329"/>
      <c r="H82" s="305" t="s">
        <v>810</v>
      </c>
      <c r="I82" s="305" t="s">
        <v>811</v>
      </c>
      <c r="J82" s="305"/>
      <c r="K82" s="319"/>
    </row>
    <row r="83" s="1" customFormat="1" ht="15" customHeight="1">
      <c r="B83" s="330"/>
      <c r="C83" s="331" t="s">
        <v>812</v>
      </c>
      <c r="D83" s="331"/>
      <c r="E83" s="331"/>
      <c r="F83" s="332" t="s">
        <v>807</v>
      </c>
      <c r="G83" s="331"/>
      <c r="H83" s="331" t="s">
        <v>813</v>
      </c>
      <c r="I83" s="331" t="s">
        <v>803</v>
      </c>
      <c r="J83" s="331">
        <v>15</v>
      </c>
      <c r="K83" s="319"/>
    </row>
    <row r="84" s="1" customFormat="1" ht="15" customHeight="1">
      <c r="B84" s="330"/>
      <c r="C84" s="331" t="s">
        <v>814</v>
      </c>
      <c r="D84" s="331"/>
      <c r="E84" s="331"/>
      <c r="F84" s="332" t="s">
        <v>807</v>
      </c>
      <c r="G84" s="331"/>
      <c r="H84" s="331" t="s">
        <v>815</v>
      </c>
      <c r="I84" s="331" t="s">
        <v>803</v>
      </c>
      <c r="J84" s="331">
        <v>15</v>
      </c>
      <c r="K84" s="319"/>
    </row>
    <row r="85" s="1" customFormat="1" ht="15" customHeight="1">
      <c r="B85" s="330"/>
      <c r="C85" s="331" t="s">
        <v>816</v>
      </c>
      <c r="D85" s="331"/>
      <c r="E85" s="331"/>
      <c r="F85" s="332" t="s">
        <v>807</v>
      </c>
      <c r="G85" s="331"/>
      <c r="H85" s="331" t="s">
        <v>817</v>
      </c>
      <c r="I85" s="331" t="s">
        <v>803</v>
      </c>
      <c r="J85" s="331">
        <v>20</v>
      </c>
      <c r="K85" s="319"/>
    </row>
    <row r="86" s="1" customFormat="1" ht="15" customHeight="1">
      <c r="B86" s="330"/>
      <c r="C86" s="331" t="s">
        <v>818</v>
      </c>
      <c r="D86" s="331"/>
      <c r="E86" s="331"/>
      <c r="F86" s="332" t="s">
        <v>807</v>
      </c>
      <c r="G86" s="331"/>
      <c r="H86" s="331" t="s">
        <v>819</v>
      </c>
      <c r="I86" s="331" t="s">
        <v>803</v>
      </c>
      <c r="J86" s="331">
        <v>20</v>
      </c>
      <c r="K86" s="319"/>
    </row>
    <row r="87" s="1" customFormat="1" ht="15" customHeight="1">
      <c r="B87" s="330"/>
      <c r="C87" s="305" t="s">
        <v>820</v>
      </c>
      <c r="D87" s="305"/>
      <c r="E87" s="305"/>
      <c r="F87" s="328" t="s">
        <v>807</v>
      </c>
      <c r="G87" s="329"/>
      <c r="H87" s="305" t="s">
        <v>821</v>
      </c>
      <c r="I87" s="305" t="s">
        <v>803</v>
      </c>
      <c r="J87" s="305">
        <v>50</v>
      </c>
      <c r="K87" s="319"/>
    </row>
    <row r="88" s="1" customFormat="1" ht="15" customHeight="1">
      <c r="B88" s="330"/>
      <c r="C88" s="305" t="s">
        <v>822</v>
      </c>
      <c r="D88" s="305"/>
      <c r="E88" s="305"/>
      <c r="F88" s="328" t="s">
        <v>807</v>
      </c>
      <c r="G88" s="329"/>
      <c r="H88" s="305" t="s">
        <v>823</v>
      </c>
      <c r="I88" s="305" t="s">
        <v>803</v>
      </c>
      <c r="J88" s="305">
        <v>20</v>
      </c>
      <c r="K88" s="319"/>
    </row>
    <row r="89" s="1" customFormat="1" ht="15" customHeight="1">
      <c r="B89" s="330"/>
      <c r="C89" s="305" t="s">
        <v>824</v>
      </c>
      <c r="D89" s="305"/>
      <c r="E89" s="305"/>
      <c r="F89" s="328" t="s">
        <v>807</v>
      </c>
      <c r="G89" s="329"/>
      <c r="H89" s="305" t="s">
        <v>825</v>
      </c>
      <c r="I89" s="305" t="s">
        <v>803</v>
      </c>
      <c r="J89" s="305">
        <v>20</v>
      </c>
      <c r="K89" s="319"/>
    </row>
    <row r="90" s="1" customFormat="1" ht="15" customHeight="1">
      <c r="B90" s="330"/>
      <c r="C90" s="305" t="s">
        <v>826</v>
      </c>
      <c r="D90" s="305"/>
      <c r="E90" s="305"/>
      <c r="F90" s="328" t="s">
        <v>807</v>
      </c>
      <c r="G90" s="329"/>
      <c r="H90" s="305" t="s">
        <v>827</v>
      </c>
      <c r="I90" s="305" t="s">
        <v>803</v>
      </c>
      <c r="J90" s="305">
        <v>50</v>
      </c>
      <c r="K90" s="319"/>
    </row>
    <row r="91" s="1" customFormat="1" ht="15" customHeight="1">
      <c r="B91" s="330"/>
      <c r="C91" s="305" t="s">
        <v>828</v>
      </c>
      <c r="D91" s="305"/>
      <c r="E91" s="305"/>
      <c r="F91" s="328" t="s">
        <v>807</v>
      </c>
      <c r="G91" s="329"/>
      <c r="H91" s="305" t="s">
        <v>828</v>
      </c>
      <c r="I91" s="305" t="s">
        <v>803</v>
      </c>
      <c r="J91" s="305">
        <v>50</v>
      </c>
      <c r="K91" s="319"/>
    </row>
    <row r="92" s="1" customFormat="1" ht="15" customHeight="1">
      <c r="B92" s="330"/>
      <c r="C92" s="305" t="s">
        <v>829</v>
      </c>
      <c r="D92" s="305"/>
      <c r="E92" s="305"/>
      <c r="F92" s="328" t="s">
        <v>807</v>
      </c>
      <c r="G92" s="329"/>
      <c r="H92" s="305" t="s">
        <v>830</v>
      </c>
      <c r="I92" s="305" t="s">
        <v>803</v>
      </c>
      <c r="J92" s="305">
        <v>255</v>
      </c>
      <c r="K92" s="319"/>
    </row>
    <row r="93" s="1" customFormat="1" ht="15" customHeight="1">
      <c r="B93" s="330"/>
      <c r="C93" s="305" t="s">
        <v>831</v>
      </c>
      <c r="D93" s="305"/>
      <c r="E93" s="305"/>
      <c r="F93" s="328" t="s">
        <v>801</v>
      </c>
      <c r="G93" s="329"/>
      <c r="H93" s="305" t="s">
        <v>832</v>
      </c>
      <c r="I93" s="305" t="s">
        <v>833</v>
      </c>
      <c r="J93" s="305"/>
      <c r="K93" s="319"/>
    </row>
    <row r="94" s="1" customFormat="1" ht="15" customHeight="1">
      <c r="B94" s="330"/>
      <c r="C94" s="305" t="s">
        <v>834</v>
      </c>
      <c r="D94" s="305"/>
      <c r="E94" s="305"/>
      <c r="F94" s="328" t="s">
        <v>801</v>
      </c>
      <c r="G94" s="329"/>
      <c r="H94" s="305" t="s">
        <v>835</v>
      </c>
      <c r="I94" s="305" t="s">
        <v>836</v>
      </c>
      <c r="J94" s="305"/>
      <c r="K94" s="319"/>
    </row>
    <row r="95" s="1" customFormat="1" ht="15" customHeight="1">
      <c r="B95" s="330"/>
      <c r="C95" s="305" t="s">
        <v>837</v>
      </c>
      <c r="D95" s="305"/>
      <c r="E95" s="305"/>
      <c r="F95" s="328" t="s">
        <v>801</v>
      </c>
      <c r="G95" s="329"/>
      <c r="H95" s="305" t="s">
        <v>837</v>
      </c>
      <c r="I95" s="305" t="s">
        <v>836</v>
      </c>
      <c r="J95" s="305"/>
      <c r="K95" s="319"/>
    </row>
    <row r="96" s="1" customFormat="1" ht="15" customHeight="1">
      <c r="B96" s="330"/>
      <c r="C96" s="305" t="s">
        <v>38</v>
      </c>
      <c r="D96" s="305"/>
      <c r="E96" s="305"/>
      <c r="F96" s="328" t="s">
        <v>801</v>
      </c>
      <c r="G96" s="329"/>
      <c r="H96" s="305" t="s">
        <v>838</v>
      </c>
      <c r="I96" s="305" t="s">
        <v>836</v>
      </c>
      <c r="J96" s="305"/>
      <c r="K96" s="319"/>
    </row>
    <row r="97" s="1" customFormat="1" ht="15" customHeight="1">
      <c r="B97" s="330"/>
      <c r="C97" s="305" t="s">
        <v>48</v>
      </c>
      <c r="D97" s="305"/>
      <c r="E97" s="305"/>
      <c r="F97" s="328" t="s">
        <v>801</v>
      </c>
      <c r="G97" s="329"/>
      <c r="H97" s="305" t="s">
        <v>839</v>
      </c>
      <c r="I97" s="305" t="s">
        <v>836</v>
      </c>
      <c r="J97" s="305"/>
      <c r="K97" s="319"/>
    </row>
    <row r="98" s="1" customFormat="1" ht="15" customHeight="1">
      <c r="B98" s="333"/>
      <c r="C98" s="334"/>
      <c r="D98" s="334"/>
      <c r="E98" s="334"/>
      <c r="F98" s="334"/>
      <c r="G98" s="334"/>
      <c r="H98" s="334"/>
      <c r="I98" s="334"/>
      <c r="J98" s="334"/>
      <c r="K98" s="335"/>
    </row>
    <row r="99" s="1" customFormat="1" ht="18.75" customHeight="1">
      <c r="B99" s="336"/>
      <c r="C99" s="337"/>
      <c r="D99" s="337"/>
      <c r="E99" s="337"/>
      <c r="F99" s="337"/>
      <c r="G99" s="337"/>
      <c r="H99" s="337"/>
      <c r="I99" s="337"/>
      <c r="J99" s="337"/>
      <c r="K99" s="336"/>
    </row>
    <row r="100" s="1" customFormat="1" ht="18.75" customHeight="1">
      <c r="B100" s="313"/>
      <c r="C100" s="313"/>
      <c r="D100" s="313"/>
      <c r="E100" s="313"/>
      <c r="F100" s="313"/>
      <c r="G100" s="313"/>
      <c r="H100" s="313"/>
      <c r="I100" s="313"/>
      <c r="J100" s="313"/>
      <c r="K100" s="313"/>
    </row>
    <row r="101" s="1" customFormat="1" ht="7.5" customHeight="1">
      <c r="B101" s="314"/>
      <c r="C101" s="315"/>
      <c r="D101" s="315"/>
      <c r="E101" s="315"/>
      <c r="F101" s="315"/>
      <c r="G101" s="315"/>
      <c r="H101" s="315"/>
      <c r="I101" s="315"/>
      <c r="J101" s="315"/>
      <c r="K101" s="316"/>
    </row>
    <row r="102" s="1" customFormat="1" ht="45" customHeight="1">
      <c r="B102" s="317"/>
      <c r="C102" s="318" t="s">
        <v>840</v>
      </c>
      <c r="D102" s="318"/>
      <c r="E102" s="318"/>
      <c r="F102" s="318"/>
      <c r="G102" s="318"/>
      <c r="H102" s="318"/>
      <c r="I102" s="318"/>
      <c r="J102" s="318"/>
      <c r="K102" s="319"/>
    </row>
    <row r="103" s="1" customFormat="1" ht="17.25" customHeight="1">
      <c r="B103" s="317"/>
      <c r="C103" s="320" t="s">
        <v>795</v>
      </c>
      <c r="D103" s="320"/>
      <c r="E103" s="320"/>
      <c r="F103" s="320" t="s">
        <v>796</v>
      </c>
      <c r="G103" s="321"/>
      <c r="H103" s="320" t="s">
        <v>54</v>
      </c>
      <c r="I103" s="320" t="s">
        <v>57</v>
      </c>
      <c r="J103" s="320" t="s">
        <v>797</v>
      </c>
      <c r="K103" s="319"/>
    </row>
    <row r="104" s="1" customFormat="1" ht="17.25" customHeight="1">
      <c r="B104" s="317"/>
      <c r="C104" s="322" t="s">
        <v>798</v>
      </c>
      <c r="D104" s="322"/>
      <c r="E104" s="322"/>
      <c r="F104" s="323" t="s">
        <v>799</v>
      </c>
      <c r="G104" s="324"/>
      <c r="H104" s="322"/>
      <c r="I104" s="322"/>
      <c r="J104" s="322" t="s">
        <v>800</v>
      </c>
      <c r="K104" s="319"/>
    </row>
    <row r="105" s="1" customFormat="1" ht="5.25" customHeight="1">
      <c r="B105" s="317"/>
      <c r="C105" s="320"/>
      <c r="D105" s="320"/>
      <c r="E105" s="320"/>
      <c r="F105" s="320"/>
      <c r="G105" s="338"/>
      <c r="H105" s="320"/>
      <c r="I105" s="320"/>
      <c r="J105" s="320"/>
      <c r="K105" s="319"/>
    </row>
    <row r="106" s="1" customFormat="1" ht="15" customHeight="1">
      <c r="B106" s="317"/>
      <c r="C106" s="305" t="s">
        <v>53</v>
      </c>
      <c r="D106" s="327"/>
      <c r="E106" s="327"/>
      <c r="F106" s="328" t="s">
        <v>801</v>
      </c>
      <c r="G106" s="305"/>
      <c r="H106" s="305" t="s">
        <v>841</v>
      </c>
      <c r="I106" s="305" t="s">
        <v>803</v>
      </c>
      <c r="J106" s="305">
        <v>20</v>
      </c>
      <c r="K106" s="319"/>
    </row>
    <row r="107" s="1" customFormat="1" ht="15" customHeight="1">
      <c r="B107" s="317"/>
      <c r="C107" s="305" t="s">
        <v>804</v>
      </c>
      <c r="D107" s="305"/>
      <c r="E107" s="305"/>
      <c r="F107" s="328" t="s">
        <v>801</v>
      </c>
      <c r="G107" s="305"/>
      <c r="H107" s="305" t="s">
        <v>841</v>
      </c>
      <c r="I107" s="305" t="s">
        <v>803</v>
      </c>
      <c r="J107" s="305">
        <v>120</v>
      </c>
      <c r="K107" s="319"/>
    </row>
    <row r="108" s="1" customFormat="1" ht="15" customHeight="1">
      <c r="B108" s="330"/>
      <c r="C108" s="305" t="s">
        <v>806</v>
      </c>
      <c r="D108" s="305"/>
      <c r="E108" s="305"/>
      <c r="F108" s="328" t="s">
        <v>807</v>
      </c>
      <c r="G108" s="305"/>
      <c r="H108" s="305" t="s">
        <v>841</v>
      </c>
      <c r="I108" s="305" t="s">
        <v>803</v>
      </c>
      <c r="J108" s="305">
        <v>50</v>
      </c>
      <c r="K108" s="319"/>
    </row>
    <row r="109" s="1" customFormat="1" ht="15" customHeight="1">
      <c r="B109" s="330"/>
      <c r="C109" s="305" t="s">
        <v>809</v>
      </c>
      <c r="D109" s="305"/>
      <c r="E109" s="305"/>
      <c r="F109" s="328" t="s">
        <v>801</v>
      </c>
      <c r="G109" s="305"/>
      <c r="H109" s="305" t="s">
        <v>841</v>
      </c>
      <c r="I109" s="305" t="s">
        <v>811</v>
      </c>
      <c r="J109" s="305"/>
      <c r="K109" s="319"/>
    </row>
    <row r="110" s="1" customFormat="1" ht="15" customHeight="1">
      <c r="B110" s="330"/>
      <c r="C110" s="305" t="s">
        <v>820</v>
      </c>
      <c r="D110" s="305"/>
      <c r="E110" s="305"/>
      <c r="F110" s="328" t="s">
        <v>807</v>
      </c>
      <c r="G110" s="305"/>
      <c r="H110" s="305" t="s">
        <v>841</v>
      </c>
      <c r="I110" s="305" t="s">
        <v>803</v>
      </c>
      <c r="J110" s="305">
        <v>50</v>
      </c>
      <c r="K110" s="319"/>
    </row>
    <row r="111" s="1" customFormat="1" ht="15" customHeight="1">
      <c r="B111" s="330"/>
      <c r="C111" s="305" t="s">
        <v>828</v>
      </c>
      <c r="D111" s="305"/>
      <c r="E111" s="305"/>
      <c r="F111" s="328" t="s">
        <v>807</v>
      </c>
      <c r="G111" s="305"/>
      <c r="H111" s="305" t="s">
        <v>841</v>
      </c>
      <c r="I111" s="305" t="s">
        <v>803</v>
      </c>
      <c r="J111" s="305">
        <v>50</v>
      </c>
      <c r="K111" s="319"/>
    </row>
    <row r="112" s="1" customFormat="1" ht="15" customHeight="1">
      <c r="B112" s="330"/>
      <c r="C112" s="305" t="s">
        <v>826</v>
      </c>
      <c r="D112" s="305"/>
      <c r="E112" s="305"/>
      <c r="F112" s="328" t="s">
        <v>807</v>
      </c>
      <c r="G112" s="305"/>
      <c r="H112" s="305" t="s">
        <v>841</v>
      </c>
      <c r="I112" s="305" t="s">
        <v>803</v>
      </c>
      <c r="J112" s="305">
        <v>50</v>
      </c>
      <c r="K112" s="319"/>
    </row>
    <row r="113" s="1" customFormat="1" ht="15" customHeight="1">
      <c r="B113" s="330"/>
      <c r="C113" s="305" t="s">
        <v>53</v>
      </c>
      <c r="D113" s="305"/>
      <c r="E113" s="305"/>
      <c r="F113" s="328" t="s">
        <v>801</v>
      </c>
      <c r="G113" s="305"/>
      <c r="H113" s="305" t="s">
        <v>842</v>
      </c>
      <c r="I113" s="305" t="s">
        <v>803</v>
      </c>
      <c r="J113" s="305">
        <v>20</v>
      </c>
      <c r="K113" s="319"/>
    </row>
    <row r="114" s="1" customFormat="1" ht="15" customHeight="1">
      <c r="B114" s="330"/>
      <c r="C114" s="305" t="s">
        <v>843</v>
      </c>
      <c r="D114" s="305"/>
      <c r="E114" s="305"/>
      <c r="F114" s="328" t="s">
        <v>801</v>
      </c>
      <c r="G114" s="305"/>
      <c r="H114" s="305" t="s">
        <v>844</v>
      </c>
      <c r="I114" s="305" t="s">
        <v>803</v>
      </c>
      <c r="J114" s="305">
        <v>120</v>
      </c>
      <c r="K114" s="319"/>
    </row>
    <row r="115" s="1" customFormat="1" ht="15" customHeight="1">
      <c r="B115" s="330"/>
      <c r="C115" s="305" t="s">
        <v>38</v>
      </c>
      <c r="D115" s="305"/>
      <c r="E115" s="305"/>
      <c r="F115" s="328" t="s">
        <v>801</v>
      </c>
      <c r="G115" s="305"/>
      <c r="H115" s="305" t="s">
        <v>845</v>
      </c>
      <c r="I115" s="305" t="s">
        <v>836</v>
      </c>
      <c r="J115" s="305"/>
      <c r="K115" s="319"/>
    </row>
    <row r="116" s="1" customFormat="1" ht="15" customHeight="1">
      <c r="B116" s="330"/>
      <c r="C116" s="305" t="s">
        <v>48</v>
      </c>
      <c r="D116" s="305"/>
      <c r="E116" s="305"/>
      <c r="F116" s="328" t="s">
        <v>801</v>
      </c>
      <c r="G116" s="305"/>
      <c r="H116" s="305" t="s">
        <v>846</v>
      </c>
      <c r="I116" s="305" t="s">
        <v>836</v>
      </c>
      <c r="J116" s="305"/>
      <c r="K116" s="319"/>
    </row>
    <row r="117" s="1" customFormat="1" ht="15" customHeight="1">
      <c r="B117" s="330"/>
      <c r="C117" s="305" t="s">
        <v>57</v>
      </c>
      <c r="D117" s="305"/>
      <c r="E117" s="305"/>
      <c r="F117" s="328" t="s">
        <v>801</v>
      </c>
      <c r="G117" s="305"/>
      <c r="H117" s="305" t="s">
        <v>847</v>
      </c>
      <c r="I117" s="305" t="s">
        <v>848</v>
      </c>
      <c r="J117" s="305"/>
      <c r="K117" s="319"/>
    </row>
    <row r="118" s="1" customFormat="1" ht="15" customHeight="1">
      <c r="B118" s="333"/>
      <c r="C118" s="339"/>
      <c r="D118" s="339"/>
      <c r="E118" s="339"/>
      <c r="F118" s="339"/>
      <c r="G118" s="339"/>
      <c r="H118" s="339"/>
      <c r="I118" s="339"/>
      <c r="J118" s="339"/>
      <c r="K118" s="335"/>
    </row>
    <row r="119" s="1" customFormat="1" ht="18.75" customHeight="1">
      <c r="B119" s="340"/>
      <c r="C119" s="341"/>
      <c r="D119" s="341"/>
      <c r="E119" s="341"/>
      <c r="F119" s="342"/>
      <c r="G119" s="341"/>
      <c r="H119" s="341"/>
      <c r="I119" s="341"/>
      <c r="J119" s="341"/>
      <c r="K119" s="340"/>
    </row>
    <row r="120" s="1" customFormat="1" ht="18.75" customHeight="1">
      <c r="B120" s="313"/>
      <c r="C120" s="313"/>
      <c r="D120" s="313"/>
      <c r="E120" s="313"/>
      <c r="F120" s="313"/>
      <c r="G120" s="313"/>
      <c r="H120" s="313"/>
      <c r="I120" s="313"/>
      <c r="J120" s="313"/>
      <c r="K120" s="313"/>
    </row>
    <row r="121" s="1" customFormat="1" ht="7.5" customHeight="1">
      <c r="B121" s="343"/>
      <c r="C121" s="344"/>
      <c r="D121" s="344"/>
      <c r="E121" s="344"/>
      <c r="F121" s="344"/>
      <c r="G121" s="344"/>
      <c r="H121" s="344"/>
      <c r="I121" s="344"/>
      <c r="J121" s="344"/>
      <c r="K121" s="345"/>
    </row>
    <row r="122" s="1" customFormat="1" ht="45" customHeight="1">
      <c r="B122" s="346"/>
      <c r="C122" s="296" t="s">
        <v>849</v>
      </c>
      <c r="D122" s="296"/>
      <c r="E122" s="296"/>
      <c r="F122" s="296"/>
      <c r="G122" s="296"/>
      <c r="H122" s="296"/>
      <c r="I122" s="296"/>
      <c r="J122" s="296"/>
      <c r="K122" s="347"/>
    </row>
    <row r="123" s="1" customFormat="1" ht="17.25" customHeight="1">
      <c r="B123" s="348"/>
      <c r="C123" s="320" t="s">
        <v>795</v>
      </c>
      <c r="D123" s="320"/>
      <c r="E123" s="320"/>
      <c r="F123" s="320" t="s">
        <v>796</v>
      </c>
      <c r="G123" s="321"/>
      <c r="H123" s="320" t="s">
        <v>54</v>
      </c>
      <c r="I123" s="320" t="s">
        <v>57</v>
      </c>
      <c r="J123" s="320" t="s">
        <v>797</v>
      </c>
      <c r="K123" s="349"/>
    </row>
    <row r="124" s="1" customFormat="1" ht="17.25" customHeight="1">
      <c r="B124" s="348"/>
      <c r="C124" s="322" t="s">
        <v>798</v>
      </c>
      <c r="D124" s="322"/>
      <c r="E124" s="322"/>
      <c r="F124" s="323" t="s">
        <v>799</v>
      </c>
      <c r="G124" s="324"/>
      <c r="H124" s="322"/>
      <c r="I124" s="322"/>
      <c r="J124" s="322" t="s">
        <v>800</v>
      </c>
      <c r="K124" s="349"/>
    </row>
    <row r="125" s="1" customFormat="1" ht="5.25" customHeight="1">
      <c r="B125" s="350"/>
      <c r="C125" s="325"/>
      <c r="D125" s="325"/>
      <c r="E125" s="325"/>
      <c r="F125" s="325"/>
      <c r="G125" s="351"/>
      <c r="H125" s="325"/>
      <c r="I125" s="325"/>
      <c r="J125" s="325"/>
      <c r="K125" s="352"/>
    </row>
    <row r="126" s="1" customFormat="1" ht="15" customHeight="1">
      <c r="B126" s="350"/>
      <c r="C126" s="305" t="s">
        <v>804</v>
      </c>
      <c r="D126" s="327"/>
      <c r="E126" s="327"/>
      <c r="F126" s="328" t="s">
        <v>801</v>
      </c>
      <c r="G126" s="305"/>
      <c r="H126" s="305" t="s">
        <v>841</v>
      </c>
      <c r="I126" s="305" t="s">
        <v>803</v>
      </c>
      <c r="J126" s="305">
        <v>120</v>
      </c>
      <c r="K126" s="353"/>
    </row>
    <row r="127" s="1" customFormat="1" ht="15" customHeight="1">
      <c r="B127" s="350"/>
      <c r="C127" s="305" t="s">
        <v>850</v>
      </c>
      <c r="D127" s="305"/>
      <c r="E127" s="305"/>
      <c r="F127" s="328" t="s">
        <v>801</v>
      </c>
      <c r="G127" s="305"/>
      <c r="H127" s="305" t="s">
        <v>851</v>
      </c>
      <c r="I127" s="305" t="s">
        <v>803</v>
      </c>
      <c r="J127" s="305" t="s">
        <v>852</v>
      </c>
      <c r="K127" s="353"/>
    </row>
    <row r="128" s="1" customFormat="1" ht="15" customHeight="1">
      <c r="B128" s="350"/>
      <c r="C128" s="305" t="s">
        <v>749</v>
      </c>
      <c r="D128" s="305"/>
      <c r="E128" s="305"/>
      <c r="F128" s="328" t="s">
        <v>801</v>
      </c>
      <c r="G128" s="305"/>
      <c r="H128" s="305" t="s">
        <v>853</v>
      </c>
      <c r="I128" s="305" t="s">
        <v>803</v>
      </c>
      <c r="J128" s="305" t="s">
        <v>852</v>
      </c>
      <c r="K128" s="353"/>
    </row>
    <row r="129" s="1" customFormat="1" ht="15" customHeight="1">
      <c r="B129" s="350"/>
      <c r="C129" s="305" t="s">
        <v>812</v>
      </c>
      <c r="D129" s="305"/>
      <c r="E129" s="305"/>
      <c r="F129" s="328" t="s">
        <v>807</v>
      </c>
      <c r="G129" s="305"/>
      <c r="H129" s="305" t="s">
        <v>813</v>
      </c>
      <c r="I129" s="305" t="s">
        <v>803</v>
      </c>
      <c r="J129" s="305">
        <v>15</v>
      </c>
      <c r="K129" s="353"/>
    </row>
    <row r="130" s="1" customFormat="1" ht="15" customHeight="1">
      <c r="B130" s="350"/>
      <c r="C130" s="331" t="s">
        <v>814</v>
      </c>
      <c r="D130" s="331"/>
      <c r="E130" s="331"/>
      <c r="F130" s="332" t="s">
        <v>807</v>
      </c>
      <c r="G130" s="331"/>
      <c r="H130" s="331" t="s">
        <v>815</v>
      </c>
      <c r="I130" s="331" t="s">
        <v>803</v>
      </c>
      <c r="J130" s="331">
        <v>15</v>
      </c>
      <c r="K130" s="353"/>
    </row>
    <row r="131" s="1" customFormat="1" ht="15" customHeight="1">
      <c r="B131" s="350"/>
      <c r="C131" s="331" t="s">
        <v>816</v>
      </c>
      <c r="D131" s="331"/>
      <c r="E131" s="331"/>
      <c r="F131" s="332" t="s">
        <v>807</v>
      </c>
      <c r="G131" s="331"/>
      <c r="H131" s="331" t="s">
        <v>817</v>
      </c>
      <c r="I131" s="331" t="s">
        <v>803</v>
      </c>
      <c r="J131" s="331">
        <v>20</v>
      </c>
      <c r="K131" s="353"/>
    </row>
    <row r="132" s="1" customFormat="1" ht="15" customHeight="1">
      <c r="B132" s="350"/>
      <c r="C132" s="331" t="s">
        <v>818</v>
      </c>
      <c r="D132" s="331"/>
      <c r="E132" s="331"/>
      <c r="F132" s="332" t="s">
        <v>807</v>
      </c>
      <c r="G132" s="331"/>
      <c r="H132" s="331" t="s">
        <v>819</v>
      </c>
      <c r="I132" s="331" t="s">
        <v>803</v>
      </c>
      <c r="J132" s="331">
        <v>20</v>
      </c>
      <c r="K132" s="353"/>
    </row>
    <row r="133" s="1" customFormat="1" ht="15" customHeight="1">
      <c r="B133" s="350"/>
      <c r="C133" s="305" t="s">
        <v>806</v>
      </c>
      <c r="D133" s="305"/>
      <c r="E133" s="305"/>
      <c r="F133" s="328" t="s">
        <v>807</v>
      </c>
      <c r="G133" s="305"/>
      <c r="H133" s="305" t="s">
        <v>841</v>
      </c>
      <c r="I133" s="305" t="s">
        <v>803</v>
      </c>
      <c r="J133" s="305">
        <v>50</v>
      </c>
      <c r="K133" s="353"/>
    </row>
    <row r="134" s="1" customFormat="1" ht="15" customHeight="1">
      <c r="B134" s="350"/>
      <c r="C134" s="305" t="s">
        <v>820</v>
      </c>
      <c r="D134" s="305"/>
      <c r="E134" s="305"/>
      <c r="F134" s="328" t="s">
        <v>807</v>
      </c>
      <c r="G134" s="305"/>
      <c r="H134" s="305" t="s">
        <v>841</v>
      </c>
      <c r="I134" s="305" t="s">
        <v>803</v>
      </c>
      <c r="J134" s="305">
        <v>50</v>
      </c>
      <c r="K134" s="353"/>
    </row>
    <row r="135" s="1" customFormat="1" ht="15" customHeight="1">
      <c r="B135" s="350"/>
      <c r="C135" s="305" t="s">
        <v>826</v>
      </c>
      <c r="D135" s="305"/>
      <c r="E135" s="305"/>
      <c r="F135" s="328" t="s">
        <v>807</v>
      </c>
      <c r="G135" s="305"/>
      <c r="H135" s="305" t="s">
        <v>841</v>
      </c>
      <c r="I135" s="305" t="s">
        <v>803</v>
      </c>
      <c r="J135" s="305">
        <v>50</v>
      </c>
      <c r="K135" s="353"/>
    </row>
    <row r="136" s="1" customFormat="1" ht="15" customHeight="1">
      <c r="B136" s="350"/>
      <c r="C136" s="305" t="s">
        <v>828</v>
      </c>
      <c r="D136" s="305"/>
      <c r="E136" s="305"/>
      <c r="F136" s="328" t="s">
        <v>807</v>
      </c>
      <c r="G136" s="305"/>
      <c r="H136" s="305" t="s">
        <v>841</v>
      </c>
      <c r="I136" s="305" t="s">
        <v>803</v>
      </c>
      <c r="J136" s="305">
        <v>50</v>
      </c>
      <c r="K136" s="353"/>
    </row>
    <row r="137" s="1" customFormat="1" ht="15" customHeight="1">
      <c r="B137" s="350"/>
      <c r="C137" s="305" t="s">
        <v>829</v>
      </c>
      <c r="D137" s="305"/>
      <c r="E137" s="305"/>
      <c r="F137" s="328" t="s">
        <v>807</v>
      </c>
      <c r="G137" s="305"/>
      <c r="H137" s="305" t="s">
        <v>854</v>
      </c>
      <c r="I137" s="305" t="s">
        <v>803</v>
      </c>
      <c r="J137" s="305">
        <v>255</v>
      </c>
      <c r="K137" s="353"/>
    </row>
    <row r="138" s="1" customFormat="1" ht="15" customHeight="1">
      <c r="B138" s="350"/>
      <c r="C138" s="305" t="s">
        <v>831</v>
      </c>
      <c r="D138" s="305"/>
      <c r="E138" s="305"/>
      <c r="F138" s="328" t="s">
        <v>801</v>
      </c>
      <c r="G138" s="305"/>
      <c r="H138" s="305" t="s">
        <v>855</v>
      </c>
      <c r="I138" s="305" t="s">
        <v>833</v>
      </c>
      <c r="J138" s="305"/>
      <c r="K138" s="353"/>
    </row>
    <row r="139" s="1" customFormat="1" ht="15" customHeight="1">
      <c r="B139" s="350"/>
      <c r="C139" s="305" t="s">
        <v>834</v>
      </c>
      <c r="D139" s="305"/>
      <c r="E139" s="305"/>
      <c r="F139" s="328" t="s">
        <v>801</v>
      </c>
      <c r="G139" s="305"/>
      <c r="H139" s="305" t="s">
        <v>856</v>
      </c>
      <c r="I139" s="305" t="s">
        <v>836</v>
      </c>
      <c r="J139" s="305"/>
      <c r="K139" s="353"/>
    </row>
    <row r="140" s="1" customFormat="1" ht="15" customHeight="1">
      <c r="B140" s="350"/>
      <c r="C140" s="305" t="s">
        <v>837</v>
      </c>
      <c r="D140" s="305"/>
      <c r="E140" s="305"/>
      <c r="F140" s="328" t="s">
        <v>801</v>
      </c>
      <c r="G140" s="305"/>
      <c r="H140" s="305" t="s">
        <v>837</v>
      </c>
      <c r="I140" s="305" t="s">
        <v>836</v>
      </c>
      <c r="J140" s="305"/>
      <c r="K140" s="353"/>
    </row>
    <row r="141" s="1" customFormat="1" ht="15" customHeight="1">
      <c r="B141" s="350"/>
      <c r="C141" s="305" t="s">
        <v>38</v>
      </c>
      <c r="D141" s="305"/>
      <c r="E141" s="305"/>
      <c r="F141" s="328" t="s">
        <v>801</v>
      </c>
      <c r="G141" s="305"/>
      <c r="H141" s="305" t="s">
        <v>857</v>
      </c>
      <c r="I141" s="305" t="s">
        <v>836</v>
      </c>
      <c r="J141" s="305"/>
      <c r="K141" s="353"/>
    </row>
    <row r="142" s="1" customFormat="1" ht="15" customHeight="1">
      <c r="B142" s="350"/>
      <c r="C142" s="305" t="s">
        <v>858</v>
      </c>
      <c r="D142" s="305"/>
      <c r="E142" s="305"/>
      <c r="F142" s="328" t="s">
        <v>801</v>
      </c>
      <c r="G142" s="305"/>
      <c r="H142" s="305" t="s">
        <v>859</v>
      </c>
      <c r="I142" s="305" t="s">
        <v>836</v>
      </c>
      <c r="J142" s="305"/>
      <c r="K142" s="353"/>
    </row>
    <row r="143" s="1" customFormat="1" ht="15" customHeight="1">
      <c r="B143" s="354"/>
      <c r="C143" s="355"/>
      <c r="D143" s="355"/>
      <c r="E143" s="355"/>
      <c r="F143" s="355"/>
      <c r="G143" s="355"/>
      <c r="H143" s="355"/>
      <c r="I143" s="355"/>
      <c r="J143" s="355"/>
      <c r="K143" s="356"/>
    </row>
    <row r="144" s="1" customFormat="1" ht="18.75" customHeight="1">
      <c r="B144" s="341"/>
      <c r="C144" s="341"/>
      <c r="D144" s="341"/>
      <c r="E144" s="341"/>
      <c r="F144" s="342"/>
      <c r="G144" s="341"/>
      <c r="H144" s="341"/>
      <c r="I144" s="341"/>
      <c r="J144" s="341"/>
      <c r="K144" s="341"/>
    </row>
    <row r="145" s="1" customFormat="1" ht="18.75" customHeight="1">
      <c r="B145" s="313"/>
      <c r="C145" s="313"/>
      <c r="D145" s="313"/>
      <c r="E145" s="313"/>
      <c r="F145" s="313"/>
      <c r="G145" s="313"/>
      <c r="H145" s="313"/>
      <c r="I145" s="313"/>
      <c r="J145" s="313"/>
      <c r="K145" s="313"/>
    </row>
    <row r="146" s="1" customFormat="1" ht="7.5" customHeight="1">
      <c r="B146" s="314"/>
      <c r="C146" s="315"/>
      <c r="D146" s="315"/>
      <c r="E146" s="315"/>
      <c r="F146" s="315"/>
      <c r="G146" s="315"/>
      <c r="H146" s="315"/>
      <c r="I146" s="315"/>
      <c r="J146" s="315"/>
      <c r="K146" s="316"/>
    </row>
    <row r="147" s="1" customFormat="1" ht="45" customHeight="1">
      <c r="B147" s="317"/>
      <c r="C147" s="318" t="s">
        <v>860</v>
      </c>
      <c r="D147" s="318"/>
      <c r="E147" s="318"/>
      <c r="F147" s="318"/>
      <c r="G147" s="318"/>
      <c r="H147" s="318"/>
      <c r="I147" s="318"/>
      <c r="J147" s="318"/>
      <c r="K147" s="319"/>
    </row>
    <row r="148" s="1" customFormat="1" ht="17.25" customHeight="1">
      <c r="B148" s="317"/>
      <c r="C148" s="320" t="s">
        <v>795</v>
      </c>
      <c r="D148" s="320"/>
      <c r="E148" s="320"/>
      <c r="F148" s="320" t="s">
        <v>796</v>
      </c>
      <c r="G148" s="321"/>
      <c r="H148" s="320" t="s">
        <v>54</v>
      </c>
      <c r="I148" s="320" t="s">
        <v>57</v>
      </c>
      <c r="J148" s="320" t="s">
        <v>797</v>
      </c>
      <c r="K148" s="319"/>
    </row>
    <row r="149" s="1" customFormat="1" ht="17.25" customHeight="1">
      <c r="B149" s="317"/>
      <c r="C149" s="322" t="s">
        <v>798</v>
      </c>
      <c r="D149" s="322"/>
      <c r="E149" s="322"/>
      <c r="F149" s="323" t="s">
        <v>799</v>
      </c>
      <c r="G149" s="324"/>
      <c r="H149" s="322"/>
      <c r="I149" s="322"/>
      <c r="J149" s="322" t="s">
        <v>800</v>
      </c>
      <c r="K149" s="319"/>
    </row>
    <row r="150" s="1" customFormat="1" ht="5.25" customHeight="1">
      <c r="B150" s="330"/>
      <c r="C150" s="325"/>
      <c r="D150" s="325"/>
      <c r="E150" s="325"/>
      <c r="F150" s="325"/>
      <c r="G150" s="326"/>
      <c r="H150" s="325"/>
      <c r="I150" s="325"/>
      <c r="J150" s="325"/>
      <c r="K150" s="353"/>
    </row>
    <row r="151" s="1" customFormat="1" ht="15" customHeight="1">
      <c r="B151" s="330"/>
      <c r="C151" s="357" t="s">
        <v>804</v>
      </c>
      <c r="D151" s="305"/>
      <c r="E151" s="305"/>
      <c r="F151" s="358" t="s">
        <v>801</v>
      </c>
      <c r="G151" s="305"/>
      <c r="H151" s="357" t="s">
        <v>841</v>
      </c>
      <c r="I151" s="357" t="s">
        <v>803</v>
      </c>
      <c r="J151" s="357">
        <v>120</v>
      </c>
      <c r="K151" s="353"/>
    </row>
    <row r="152" s="1" customFormat="1" ht="15" customHeight="1">
      <c r="B152" s="330"/>
      <c r="C152" s="357" t="s">
        <v>850</v>
      </c>
      <c r="D152" s="305"/>
      <c r="E152" s="305"/>
      <c r="F152" s="358" t="s">
        <v>801</v>
      </c>
      <c r="G152" s="305"/>
      <c r="H152" s="357" t="s">
        <v>861</v>
      </c>
      <c r="I152" s="357" t="s">
        <v>803</v>
      </c>
      <c r="J152" s="357" t="s">
        <v>852</v>
      </c>
      <c r="K152" s="353"/>
    </row>
    <row r="153" s="1" customFormat="1" ht="15" customHeight="1">
      <c r="B153" s="330"/>
      <c r="C153" s="357" t="s">
        <v>749</v>
      </c>
      <c r="D153" s="305"/>
      <c r="E153" s="305"/>
      <c r="F153" s="358" t="s">
        <v>801</v>
      </c>
      <c r="G153" s="305"/>
      <c r="H153" s="357" t="s">
        <v>862</v>
      </c>
      <c r="I153" s="357" t="s">
        <v>803</v>
      </c>
      <c r="J153" s="357" t="s">
        <v>852</v>
      </c>
      <c r="K153" s="353"/>
    </row>
    <row r="154" s="1" customFormat="1" ht="15" customHeight="1">
      <c r="B154" s="330"/>
      <c r="C154" s="357" t="s">
        <v>806</v>
      </c>
      <c r="D154" s="305"/>
      <c r="E154" s="305"/>
      <c r="F154" s="358" t="s">
        <v>807</v>
      </c>
      <c r="G154" s="305"/>
      <c r="H154" s="357" t="s">
        <v>841</v>
      </c>
      <c r="I154" s="357" t="s">
        <v>803</v>
      </c>
      <c r="J154" s="357">
        <v>50</v>
      </c>
      <c r="K154" s="353"/>
    </row>
    <row r="155" s="1" customFormat="1" ht="15" customHeight="1">
      <c r="B155" s="330"/>
      <c r="C155" s="357" t="s">
        <v>809</v>
      </c>
      <c r="D155" s="305"/>
      <c r="E155" s="305"/>
      <c r="F155" s="358" t="s">
        <v>801</v>
      </c>
      <c r="G155" s="305"/>
      <c r="H155" s="357" t="s">
        <v>841</v>
      </c>
      <c r="I155" s="357" t="s">
        <v>811</v>
      </c>
      <c r="J155" s="357"/>
      <c r="K155" s="353"/>
    </row>
    <row r="156" s="1" customFormat="1" ht="15" customHeight="1">
      <c r="B156" s="330"/>
      <c r="C156" s="357" t="s">
        <v>820</v>
      </c>
      <c r="D156" s="305"/>
      <c r="E156" s="305"/>
      <c r="F156" s="358" t="s">
        <v>807</v>
      </c>
      <c r="G156" s="305"/>
      <c r="H156" s="357" t="s">
        <v>841</v>
      </c>
      <c r="I156" s="357" t="s">
        <v>803</v>
      </c>
      <c r="J156" s="357">
        <v>50</v>
      </c>
      <c r="K156" s="353"/>
    </row>
    <row r="157" s="1" customFormat="1" ht="15" customHeight="1">
      <c r="B157" s="330"/>
      <c r="C157" s="357" t="s">
        <v>828</v>
      </c>
      <c r="D157" s="305"/>
      <c r="E157" s="305"/>
      <c r="F157" s="358" t="s">
        <v>807</v>
      </c>
      <c r="G157" s="305"/>
      <c r="H157" s="357" t="s">
        <v>841</v>
      </c>
      <c r="I157" s="357" t="s">
        <v>803</v>
      </c>
      <c r="J157" s="357">
        <v>50</v>
      </c>
      <c r="K157" s="353"/>
    </row>
    <row r="158" s="1" customFormat="1" ht="15" customHeight="1">
      <c r="B158" s="330"/>
      <c r="C158" s="357" t="s">
        <v>826</v>
      </c>
      <c r="D158" s="305"/>
      <c r="E158" s="305"/>
      <c r="F158" s="358" t="s">
        <v>807</v>
      </c>
      <c r="G158" s="305"/>
      <c r="H158" s="357" t="s">
        <v>841</v>
      </c>
      <c r="I158" s="357" t="s">
        <v>803</v>
      </c>
      <c r="J158" s="357">
        <v>50</v>
      </c>
      <c r="K158" s="353"/>
    </row>
    <row r="159" s="1" customFormat="1" ht="15" customHeight="1">
      <c r="B159" s="330"/>
      <c r="C159" s="357" t="s">
        <v>97</v>
      </c>
      <c r="D159" s="305"/>
      <c r="E159" s="305"/>
      <c r="F159" s="358" t="s">
        <v>801</v>
      </c>
      <c r="G159" s="305"/>
      <c r="H159" s="357" t="s">
        <v>863</v>
      </c>
      <c r="I159" s="357" t="s">
        <v>803</v>
      </c>
      <c r="J159" s="357" t="s">
        <v>864</v>
      </c>
      <c r="K159" s="353"/>
    </row>
    <row r="160" s="1" customFormat="1" ht="15" customHeight="1">
      <c r="B160" s="330"/>
      <c r="C160" s="357" t="s">
        <v>865</v>
      </c>
      <c r="D160" s="305"/>
      <c r="E160" s="305"/>
      <c r="F160" s="358" t="s">
        <v>801</v>
      </c>
      <c r="G160" s="305"/>
      <c r="H160" s="357" t="s">
        <v>866</v>
      </c>
      <c r="I160" s="357" t="s">
        <v>836</v>
      </c>
      <c r="J160" s="357"/>
      <c r="K160" s="353"/>
    </row>
    <row r="161" s="1" customFormat="1" ht="15" customHeight="1">
      <c r="B161" s="359"/>
      <c r="C161" s="339"/>
      <c r="D161" s="339"/>
      <c r="E161" s="339"/>
      <c r="F161" s="339"/>
      <c r="G161" s="339"/>
      <c r="H161" s="339"/>
      <c r="I161" s="339"/>
      <c r="J161" s="339"/>
      <c r="K161" s="360"/>
    </row>
    <row r="162" s="1" customFormat="1" ht="18.75" customHeight="1">
      <c r="B162" s="341"/>
      <c r="C162" s="351"/>
      <c r="D162" s="351"/>
      <c r="E162" s="351"/>
      <c r="F162" s="361"/>
      <c r="G162" s="351"/>
      <c r="H162" s="351"/>
      <c r="I162" s="351"/>
      <c r="J162" s="351"/>
      <c r="K162" s="341"/>
    </row>
    <row r="163" s="1" customFormat="1" ht="18.75" customHeight="1">
      <c r="B163" s="313"/>
      <c r="C163" s="313"/>
      <c r="D163" s="313"/>
      <c r="E163" s="313"/>
      <c r="F163" s="313"/>
      <c r="G163" s="313"/>
      <c r="H163" s="313"/>
      <c r="I163" s="313"/>
      <c r="J163" s="313"/>
      <c r="K163" s="313"/>
    </row>
    <row r="164" s="1" customFormat="1" ht="7.5" customHeight="1">
      <c r="B164" s="292"/>
      <c r="C164" s="293"/>
      <c r="D164" s="293"/>
      <c r="E164" s="293"/>
      <c r="F164" s="293"/>
      <c r="G164" s="293"/>
      <c r="H164" s="293"/>
      <c r="I164" s="293"/>
      <c r="J164" s="293"/>
      <c r="K164" s="294"/>
    </row>
    <row r="165" s="1" customFormat="1" ht="45" customHeight="1">
      <c r="B165" s="295"/>
      <c r="C165" s="296" t="s">
        <v>867</v>
      </c>
      <c r="D165" s="296"/>
      <c r="E165" s="296"/>
      <c r="F165" s="296"/>
      <c r="G165" s="296"/>
      <c r="H165" s="296"/>
      <c r="I165" s="296"/>
      <c r="J165" s="296"/>
      <c r="K165" s="297"/>
    </row>
    <row r="166" s="1" customFormat="1" ht="17.25" customHeight="1">
      <c r="B166" s="295"/>
      <c r="C166" s="320" t="s">
        <v>795</v>
      </c>
      <c r="D166" s="320"/>
      <c r="E166" s="320"/>
      <c r="F166" s="320" t="s">
        <v>796</v>
      </c>
      <c r="G166" s="362"/>
      <c r="H166" s="363" t="s">
        <v>54</v>
      </c>
      <c r="I166" s="363" t="s">
        <v>57</v>
      </c>
      <c r="J166" s="320" t="s">
        <v>797</v>
      </c>
      <c r="K166" s="297"/>
    </row>
    <row r="167" s="1" customFormat="1" ht="17.25" customHeight="1">
      <c r="B167" s="298"/>
      <c r="C167" s="322" t="s">
        <v>798</v>
      </c>
      <c r="D167" s="322"/>
      <c r="E167" s="322"/>
      <c r="F167" s="323" t="s">
        <v>799</v>
      </c>
      <c r="G167" s="364"/>
      <c r="H167" s="365"/>
      <c r="I167" s="365"/>
      <c r="J167" s="322" t="s">
        <v>800</v>
      </c>
      <c r="K167" s="300"/>
    </row>
    <row r="168" s="1" customFormat="1" ht="5.25" customHeight="1">
      <c r="B168" s="330"/>
      <c r="C168" s="325"/>
      <c r="D168" s="325"/>
      <c r="E168" s="325"/>
      <c r="F168" s="325"/>
      <c r="G168" s="326"/>
      <c r="H168" s="325"/>
      <c r="I168" s="325"/>
      <c r="J168" s="325"/>
      <c r="K168" s="353"/>
    </row>
    <row r="169" s="1" customFormat="1" ht="15" customHeight="1">
      <c r="B169" s="330"/>
      <c r="C169" s="305" t="s">
        <v>804</v>
      </c>
      <c r="D169" s="305"/>
      <c r="E169" s="305"/>
      <c r="F169" s="328" t="s">
        <v>801</v>
      </c>
      <c r="G169" s="305"/>
      <c r="H169" s="305" t="s">
        <v>841</v>
      </c>
      <c r="I169" s="305" t="s">
        <v>803</v>
      </c>
      <c r="J169" s="305">
        <v>120</v>
      </c>
      <c r="K169" s="353"/>
    </row>
    <row r="170" s="1" customFormat="1" ht="15" customHeight="1">
      <c r="B170" s="330"/>
      <c r="C170" s="305" t="s">
        <v>850</v>
      </c>
      <c r="D170" s="305"/>
      <c r="E170" s="305"/>
      <c r="F170" s="328" t="s">
        <v>801</v>
      </c>
      <c r="G170" s="305"/>
      <c r="H170" s="305" t="s">
        <v>851</v>
      </c>
      <c r="I170" s="305" t="s">
        <v>803</v>
      </c>
      <c r="J170" s="305" t="s">
        <v>852</v>
      </c>
      <c r="K170" s="353"/>
    </row>
    <row r="171" s="1" customFormat="1" ht="15" customHeight="1">
      <c r="B171" s="330"/>
      <c r="C171" s="305" t="s">
        <v>749</v>
      </c>
      <c r="D171" s="305"/>
      <c r="E171" s="305"/>
      <c r="F171" s="328" t="s">
        <v>801</v>
      </c>
      <c r="G171" s="305"/>
      <c r="H171" s="305" t="s">
        <v>868</v>
      </c>
      <c r="I171" s="305" t="s">
        <v>803</v>
      </c>
      <c r="J171" s="305" t="s">
        <v>852</v>
      </c>
      <c r="K171" s="353"/>
    </row>
    <row r="172" s="1" customFormat="1" ht="15" customHeight="1">
      <c r="B172" s="330"/>
      <c r="C172" s="305" t="s">
        <v>806</v>
      </c>
      <c r="D172" s="305"/>
      <c r="E172" s="305"/>
      <c r="F172" s="328" t="s">
        <v>807</v>
      </c>
      <c r="G172" s="305"/>
      <c r="H172" s="305" t="s">
        <v>868</v>
      </c>
      <c r="I172" s="305" t="s">
        <v>803</v>
      </c>
      <c r="J172" s="305">
        <v>50</v>
      </c>
      <c r="K172" s="353"/>
    </row>
    <row r="173" s="1" customFormat="1" ht="15" customHeight="1">
      <c r="B173" s="330"/>
      <c r="C173" s="305" t="s">
        <v>809</v>
      </c>
      <c r="D173" s="305"/>
      <c r="E173" s="305"/>
      <c r="F173" s="328" t="s">
        <v>801</v>
      </c>
      <c r="G173" s="305"/>
      <c r="H173" s="305" t="s">
        <v>868</v>
      </c>
      <c r="I173" s="305" t="s">
        <v>811</v>
      </c>
      <c r="J173" s="305"/>
      <c r="K173" s="353"/>
    </row>
    <row r="174" s="1" customFormat="1" ht="15" customHeight="1">
      <c r="B174" s="330"/>
      <c r="C174" s="305" t="s">
        <v>820</v>
      </c>
      <c r="D174" s="305"/>
      <c r="E174" s="305"/>
      <c r="F174" s="328" t="s">
        <v>807</v>
      </c>
      <c r="G174" s="305"/>
      <c r="H174" s="305" t="s">
        <v>868</v>
      </c>
      <c r="I174" s="305" t="s">
        <v>803</v>
      </c>
      <c r="J174" s="305">
        <v>50</v>
      </c>
      <c r="K174" s="353"/>
    </row>
    <row r="175" s="1" customFormat="1" ht="15" customHeight="1">
      <c r="B175" s="330"/>
      <c r="C175" s="305" t="s">
        <v>828</v>
      </c>
      <c r="D175" s="305"/>
      <c r="E175" s="305"/>
      <c r="F175" s="328" t="s">
        <v>807</v>
      </c>
      <c r="G175" s="305"/>
      <c r="H175" s="305" t="s">
        <v>868</v>
      </c>
      <c r="I175" s="305" t="s">
        <v>803</v>
      </c>
      <c r="J175" s="305">
        <v>50</v>
      </c>
      <c r="K175" s="353"/>
    </row>
    <row r="176" s="1" customFormat="1" ht="15" customHeight="1">
      <c r="B176" s="330"/>
      <c r="C176" s="305" t="s">
        <v>826</v>
      </c>
      <c r="D176" s="305"/>
      <c r="E176" s="305"/>
      <c r="F176" s="328" t="s">
        <v>807</v>
      </c>
      <c r="G176" s="305"/>
      <c r="H176" s="305" t="s">
        <v>868</v>
      </c>
      <c r="I176" s="305" t="s">
        <v>803</v>
      </c>
      <c r="J176" s="305">
        <v>50</v>
      </c>
      <c r="K176" s="353"/>
    </row>
    <row r="177" s="1" customFormat="1" ht="15" customHeight="1">
      <c r="B177" s="330"/>
      <c r="C177" s="305" t="s">
        <v>113</v>
      </c>
      <c r="D177" s="305"/>
      <c r="E177" s="305"/>
      <c r="F177" s="328" t="s">
        <v>801</v>
      </c>
      <c r="G177" s="305"/>
      <c r="H177" s="305" t="s">
        <v>869</v>
      </c>
      <c r="I177" s="305" t="s">
        <v>870</v>
      </c>
      <c r="J177" s="305"/>
      <c r="K177" s="353"/>
    </row>
    <row r="178" s="1" customFormat="1" ht="15" customHeight="1">
      <c r="B178" s="330"/>
      <c r="C178" s="305" t="s">
        <v>57</v>
      </c>
      <c r="D178" s="305"/>
      <c r="E178" s="305"/>
      <c r="F178" s="328" t="s">
        <v>801</v>
      </c>
      <c r="G178" s="305"/>
      <c r="H178" s="305" t="s">
        <v>871</v>
      </c>
      <c r="I178" s="305" t="s">
        <v>872</v>
      </c>
      <c r="J178" s="305">
        <v>1</v>
      </c>
      <c r="K178" s="353"/>
    </row>
    <row r="179" s="1" customFormat="1" ht="15" customHeight="1">
      <c r="B179" s="330"/>
      <c r="C179" s="305" t="s">
        <v>53</v>
      </c>
      <c r="D179" s="305"/>
      <c r="E179" s="305"/>
      <c r="F179" s="328" t="s">
        <v>801</v>
      </c>
      <c r="G179" s="305"/>
      <c r="H179" s="305" t="s">
        <v>873</v>
      </c>
      <c r="I179" s="305" t="s">
        <v>803</v>
      </c>
      <c r="J179" s="305">
        <v>20</v>
      </c>
      <c r="K179" s="353"/>
    </row>
    <row r="180" s="1" customFormat="1" ht="15" customHeight="1">
      <c r="B180" s="330"/>
      <c r="C180" s="305" t="s">
        <v>54</v>
      </c>
      <c r="D180" s="305"/>
      <c r="E180" s="305"/>
      <c r="F180" s="328" t="s">
        <v>801</v>
      </c>
      <c r="G180" s="305"/>
      <c r="H180" s="305" t="s">
        <v>874</v>
      </c>
      <c r="I180" s="305" t="s">
        <v>803</v>
      </c>
      <c r="J180" s="305">
        <v>255</v>
      </c>
      <c r="K180" s="353"/>
    </row>
    <row r="181" s="1" customFormat="1" ht="15" customHeight="1">
      <c r="B181" s="330"/>
      <c r="C181" s="305" t="s">
        <v>114</v>
      </c>
      <c r="D181" s="305"/>
      <c r="E181" s="305"/>
      <c r="F181" s="328" t="s">
        <v>801</v>
      </c>
      <c r="G181" s="305"/>
      <c r="H181" s="305" t="s">
        <v>765</v>
      </c>
      <c r="I181" s="305" t="s">
        <v>803</v>
      </c>
      <c r="J181" s="305">
        <v>10</v>
      </c>
      <c r="K181" s="353"/>
    </row>
    <row r="182" s="1" customFormat="1" ht="15" customHeight="1">
      <c r="B182" s="330"/>
      <c r="C182" s="305" t="s">
        <v>115</v>
      </c>
      <c r="D182" s="305"/>
      <c r="E182" s="305"/>
      <c r="F182" s="328" t="s">
        <v>801</v>
      </c>
      <c r="G182" s="305"/>
      <c r="H182" s="305" t="s">
        <v>875</v>
      </c>
      <c r="I182" s="305" t="s">
        <v>836</v>
      </c>
      <c r="J182" s="305"/>
      <c r="K182" s="353"/>
    </row>
    <row r="183" s="1" customFormat="1" ht="15" customHeight="1">
      <c r="B183" s="330"/>
      <c r="C183" s="305" t="s">
        <v>876</v>
      </c>
      <c r="D183" s="305"/>
      <c r="E183" s="305"/>
      <c r="F183" s="328" t="s">
        <v>801</v>
      </c>
      <c r="G183" s="305"/>
      <c r="H183" s="305" t="s">
        <v>877</v>
      </c>
      <c r="I183" s="305" t="s">
        <v>836</v>
      </c>
      <c r="J183" s="305"/>
      <c r="K183" s="353"/>
    </row>
    <row r="184" s="1" customFormat="1" ht="15" customHeight="1">
      <c r="B184" s="330"/>
      <c r="C184" s="305" t="s">
        <v>865</v>
      </c>
      <c r="D184" s="305"/>
      <c r="E184" s="305"/>
      <c r="F184" s="328" t="s">
        <v>801</v>
      </c>
      <c r="G184" s="305"/>
      <c r="H184" s="305" t="s">
        <v>878</v>
      </c>
      <c r="I184" s="305" t="s">
        <v>836</v>
      </c>
      <c r="J184" s="305"/>
      <c r="K184" s="353"/>
    </row>
    <row r="185" s="1" customFormat="1" ht="15" customHeight="1">
      <c r="B185" s="330"/>
      <c r="C185" s="305" t="s">
        <v>117</v>
      </c>
      <c r="D185" s="305"/>
      <c r="E185" s="305"/>
      <c r="F185" s="328" t="s">
        <v>807</v>
      </c>
      <c r="G185" s="305"/>
      <c r="H185" s="305" t="s">
        <v>879</v>
      </c>
      <c r="I185" s="305" t="s">
        <v>803</v>
      </c>
      <c r="J185" s="305">
        <v>50</v>
      </c>
      <c r="K185" s="353"/>
    </row>
    <row r="186" s="1" customFormat="1" ht="15" customHeight="1">
      <c r="B186" s="330"/>
      <c r="C186" s="305" t="s">
        <v>880</v>
      </c>
      <c r="D186" s="305"/>
      <c r="E186" s="305"/>
      <c r="F186" s="328" t="s">
        <v>807</v>
      </c>
      <c r="G186" s="305"/>
      <c r="H186" s="305" t="s">
        <v>881</v>
      </c>
      <c r="I186" s="305" t="s">
        <v>882</v>
      </c>
      <c r="J186" s="305"/>
      <c r="K186" s="353"/>
    </row>
    <row r="187" s="1" customFormat="1" ht="15" customHeight="1">
      <c r="B187" s="330"/>
      <c r="C187" s="305" t="s">
        <v>883</v>
      </c>
      <c r="D187" s="305"/>
      <c r="E187" s="305"/>
      <c r="F187" s="328" t="s">
        <v>807</v>
      </c>
      <c r="G187" s="305"/>
      <c r="H187" s="305" t="s">
        <v>884</v>
      </c>
      <c r="I187" s="305" t="s">
        <v>882</v>
      </c>
      <c r="J187" s="305"/>
      <c r="K187" s="353"/>
    </row>
    <row r="188" s="1" customFormat="1" ht="15" customHeight="1">
      <c r="B188" s="330"/>
      <c r="C188" s="305" t="s">
        <v>885</v>
      </c>
      <c r="D188" s="305"/>
      <c r="E188" s="305"/>
      <c r="F188" s="328" t="s">
        <v>807</v>
      </c>
      <c r="G188" s="305"/>
      <c r="H188" s="305" t="s">
        <v>886</v>
      </c>
      <c r="I188" s="305" t="s">
        <v>882</v>
      </c>
      <c r="J188" s="305"/>
      <c r="K188" s="353"/>
    </row>
    <row r="189" s="1" customFormat="1" ht="15" customHeight="1">
      <c r="B189" s="330"/>
      <c r="C189" s="366" t="s">
        <v>887</v>
      </c>
      <c r="D189" s="305"/>
      <c r="E189" s="305"/>
      <c r="F189" s="328" t="s">
        <v>807</v>
      </c>
      <c r="G189" s="305"/>
      <c r="H189" s="305" t="s">
        <v>888</v>
      </c>
      <c r="I189" s="305" t="s">
        <v>889</v>
      </c>
      <c r="J189" s="367" t="s">
        <v>890</v>
      </c>
      <c r="K189" s="353"/>
    </row>
    <row r="190" s="1" customFormat="1" ht="15" customHeight="1">
      <c r="B190" s="330"/>
      <c r="C190" s="366" t="s">
        <v>42</v>
      </c>
      <c r="D190" s="305"/>
      <c r="E190" s="305"/>
      <c r="F190" s="328" t="s">
        <v>801</v>
      </c>
      <c r="G190" s="305"/>
      <c r="H190" s="302" t="s">
        <v>891</v>
      </c>
      <c r="I190" s="305" t="s">
        <v>892</v>
      </c>
      <c r="J190" s="305"/>
      <c r="K190" s="353"/>
    </row>
    <row r="191" s="1" customFormat="1" ht="15" customHeight="1">
      <c r="B191" s="330"/>
      <c r="C191" s="366" t="s">
        <v>893</v>
      </c>
      <c r="D191" s="305"/>
      <c r="E191" s="305"/>
      <c r="F191" s="328" t="s">
        <v>801</v>
      </c>
      <c r="G191" s="305"/>
      <c r="H191" s="305" t="s">
        <v>894</v>
      </c>
      <c r="I191" s="305" t="s">
        <v>836</v>
      </c>
      <c r="J191" s="305"/>
      <c r="K191" s="353"/>
    </row>
    <row r="192" s="1" customFormat="1" ht="15" customHeight="1">
      <c r="B192" s="330"/>
      <c r="C192" s="366" t="s">
        <v>895</v>
      </c>
      <c r="D192" s="305"/>
      <c r="E192" s="305"/>
      <c r="F192" s="328" t="s">
        <v>801</v>
      </c>
      <c r="G192" s="305"/>
      <c r="H192" s="305" t="s">
        <v>896</v>
      </c>
      <c r="I192" s="305" t="s">
        <v>836</v>
      </c>
      <c r="J192" s="305"/>
      <c r="K192" s="353"/>
    </row>
    <row r="193" s="1" customFormat="1" ht="15" customHeight="1">
      <c r="B193" s="330"/>
      <c r="C193" s="366" t="s">
        <v>897</v>
      </c>
      <c r="D193" s="305"/>
      <c r="E193" s="305"/>
      <c r="F193" s="328" t="s">
        <v>807</v>
      </c>
      <c r="G193" s="305"/>
      <c r="H193" s="305" t="s">
        <v>898</v>
      </c>
      <c r="I193" s="305" t="s">
        <v>836</v>
      </c>
      <c r="J193" s="305"/>
      <c r="K193" s="353"/>
    </row>
    <row r="194" s="1" customFormat="1" ht="15" customHeight="1">
      <c r="B194" s="359"/>
      <c r="C194" s="368"/>
      <c r="D194" s="339"/>
      <c r="E194" s="339"/>
      <c r="F194" s="339"/>
      <c r="G194" s="339"/>
      <c r="H194" s="339"/>
      <c r="I194" s="339"/>
      <c r="J194" s="339"/>
      <c r="K194" s="360"/>
    </row>
    <row r="195" s="1" customFormat="1" ht="18.75" customHeight="1">
      <c r="B195" s="341"/>
      <c r="C195" s="351"/>
      <c r="D195" s="351"/>
      <c r="E195" s="351"/>
      <c r="F195" s="361"/>
      <c r="G195" s="351"/>
      <c r="H195" s="351"/>
      <c r="I195" s="351"/>
      <c r="J195" s="351"/>
      <c r="K195" s="341"/>
    </row>
    <row r="196" s="1" customFormat="1" ht="18.75" customHeight="1">
      <c r="B196" s="341"/>
      <c r="C196" s="351"/>
      <c r="D196" s="351"/>
      <c r="E196" s="351"/>
      <c r="F196" s="361"/>
      <c r="G196" s="351"/>
      <c r="H196" s="351"/>
      <c r="I196" s="351"/>
      <c r="J196" s="351"/>
      <c r="K196" s="341"/>
    </row>
    <row r="197" s="1" customFormat="1" ht="18.75" customHeight="1">
      <c r="B197" s="313"/>
      <c r="C197" s="313"/>
      <c r="D197" s="313"/>
      <c r="E197" s="313"/>
      <c r="F197" s="313"/>
      <c r="G197" s="313"/>
      <c r="H197" s="313"/>
      <c r="I197" s="313"/>
      <c r="J197" s="313"/>
      <c r="K197" s="313"/>
    </row>
    <row r="198" s="1" customFormat="1" ht="13.5">
      <c r="B198" s="292"/>
      <c r="C198" s="293"/>
      <c r="D198" s="293"/>
      <c r="E198" s="293"/>
      <c r="F198" s="293"/>
      <c r="G198" s="293"/>
      <c r="H198" s="293"/>
      <c r="I198" s="293"/>
      <c r="J198" s="293"/>
      <c r="K198" s="294"/>
    </row>
    <row r="199" s="1" customFormat="1" ht="21">
      <c r="B199" s="295"/>
      <c r="C199" s="296" t="s">
        <v>899</v>
      </c>
      <c r="D199" s="296"/>
      <c r="E199" s="296"/>
      <c r="F199" s="296"/>
      <c r="G199" s="296"/>
      <c r="H199" s="296"/>
      <c r="I199" s="296"/>
      <c r="J199" s="296"/>
      <c r="K199" s="297"/>
    </row>
    <row r="200" s="1" customFormat="1" ht="25.5" customHeight="1">
      <c r="B200" s="295"/>
      <c r="C200" s="369" t="s">
        <v>900</v>
      </c>
      <c r="D200" s="369"/>
      <c r="E200" s="369"/>
      <c r="F200" s="369" t="s">
        <v>901</v>
      </c>
      <c r="G200" s="370"/>
      <c r="H200" s="369" t="s">
        <v>902</v>
      </c>
      <c r="I200" s="369"/>
      <c r="J200" s="369"/>
      <c r="K200" s="297"/>
    </row>
    <row r="201" s="1" customFormat="1" ht="5.25" customHeight="1">
      <c r="B201" s="330"/>
      <c r="C201" s="325"/>
      <c r="D201" s="325"/>
      <c r="E201" s="325"/>
      <c r="F201" s="325"/>
      <c r="G201" s="351"/>
      <c r="H201" s="325"/>
      <c r="I201" s="325"/>
      <c r="J201" s="325"/>
      <c r="K201" s="353"/>
    </row>
    <row r="202" s="1" customFormat="1" ht="15" customHeight="1">
      <c r="B202" s="330"/>
      <c r="C202" s="305" t="s">
        <v>892</v>
      </c>
      <c r="D202" s="305"/>
      <c r="E202" s="305"/>
      <c r="F202" s="328" t="s">
        <v>43</v>
      </c>
      <c r="G202" s="305"/>
      <c r="H202" s="305" t="s">
        <v>903</v>
      </c>
      <c r="I202" s="305"/>
      <c r="J202" s="305"/>
      <c r="K202" s="353"/>
    </row>
    <row r="203" s="1" customFormat="1" ht="15" customHeight="1">
      <c r="B203" s="330"/>
      <c r="C203" s="305"/>
      <c r="D203" s="305"/>
      <c r="E203" s="305"/>
      <c r="F203" s="328" t="s">
        <v>44</v>
      </c>
      <c r="G203" s="305"/>
      <c r="H203" s="305" t="s">
        <v>904</v>
      </c>
      <c r="I203" s="305"/>
      <c r="J203" s="305"/>
      <c r="K203" s="353"/>
    </row>
    <row r="204" s="1" customFormat="1" ht="15" customHeight="1">
      <c r="B204" s="330"/>
      <c r="C204" s="305"/>
      <c r="D204" s="305"/>
      <c r="E204" s="305"/>
      <c r="F204" s="328" t="s">
        <v>47</v>
      </c>
      <c r="G204" s="305"/>
      <c r="H204" s="305" t="s">
        <v>905</v>
      </c>
      <c r="I204" s="305"/>
      <c r="J204" s="305"/>
      <c r="K204" s="353"/>
    </row>
    <row r="205" s="1" customFormat="1" ht="15" customHeight="1">
      <c r="B205" s="330"/>
      <c r="C205" s="305"/>
      <c r="D205" s="305"/>
      <c r="E205" s="305"/>
      <c r="F205" s="328" t="s">
        <v>45</v>
      </c>
      <c r="G205" s="305"/>
      <c r="H205" s="305" t="s">
        <v>906</v>
      </c>
      <c r="I205" s="305"/>
      <c r="J205" s="305"/>
      <c r="K205" s="353"/>
    </row>
    <row r="206" s="1" customFormat="1" ht="15" customHeight="1">
      <c r="B206" s="330"/>
      <c r="C206" s="305"/>
      <c r="D206" s="305"/>
      <c r="E206" s="305"/>
      <c r="F206" s="328" t="s">
        <v>46</v>
      </c>
      <c r="G206" s="305"/>
      <c r="H206" s="305" t="s">
        <v>907</v>
      </c>
      <c r="I206" s="305"/>
      <c r="J206" s="305"/>
      <c r="K206" s="353"/>
    </row>
    <row r="207" s="1" customFormat="1" ht="15" customHeight="1">
      <c r="B207" s="330"/>
      <c r="C207" s="305"/>
      <c r="D207" s="305"/>
      <c r="E207" s="305"/>
      <c r="F207" s="328"/>
      <c r="G207" s="305"/>
      <c r="H207" s="305"/>
      <c r="I207" s="305"/>
      <c r="J207" s="305"/>
      <c r="K207" s="353"/>
    </row>
    <row r="208" s="1" customFormat="1" ht="15" customHeight="1">
      <c r="B208" s="330"/>
      <c r="C208" s="305" t="s">
        <v>848</v>
      </c>
      <c r="D208" s="305"/>
      <c r="E208" s="305"/>
      <c r="F208" s="328" t="s">
        <v>79</v>
      </c>
      <c r="G208" s="305"/>
      <c r="H208" s="305" t="s">
        <v>908</v>
      </c>
      <c r="I208" s="305"/>
      <c r="J208" s="305"/>
      <c r="K208" s="353"/>
    </row>
    <row r="209" s="1" customFormat="1" ht="15" customHeight="1">
      <c r="B209" s="330"/>
      <c r="C209" s="305"/>
      <c r="D209" s="305"/>
      <c r="E209" s="305"/>
      <c r="F209" s="328" t="s">
        <v>743</v>
      </c>
      <c r="G209" s="305"/>
      <c r="H209" s="305" t="s">
        <v>744</v>
      </c>
      <c r="I209" s="305"/>
      <c r="J209" s="305"/>
      <c r="K209" s="353"/>
    </row>
    <row r="210" s="1" customFormat="1" ht="15" customHeight="1">
      <c r="B210" s="330"/>
      <c r="C210" s="305"/>
      <c r="D210" s="305"/>
      <c r="E210" s="305"/>
      <c r="F210" s="328" t="s">
        <v>741</v>
      </c>
      <c r="G210" s="305"/>
      <c r="H210" s="305" t="s">
        <v>909</v>
      </c>
      <c r="I210" s="305"/>
      <c r="J210" s="305"/>
      <c r="K210" s="353"/>
    </row>
    <row r="211" s="1" customFormat="1" ht="15" customHeight="1">
      <c r="B211" s="371"/>
      <c r="C211" s="305"/>
      <c r="D211" s="305"/>
      <c r="E211" s="305"/>
      <c r="F211" s="328" t="s">
        <v>745</v>
      </c>
      <c r="G211" s="366"/>
      <c r="H211" s="357" t="s">
        <v>746</v>
      </c>
      <c r="I211" s="357"/>
      <c r="J211" s="357"/>
      <c r="K211" s="372"/>
    </row>
    <row r="212" s="1" customFormat="1" ht="15" customHeight="1">
      <c r="B212" s="371"/>
      <c r="C212" s="305"/>
      <c r="D212" s="305"/>
      <c r="E212" s="305"/>
      <c r="F212" s="328" t="s">
        <v>747</v>
      </c>
      <c r="G212" s="366"/>
      <c r="H212" s="357" t="s">
        <v>910</v>
      </c>
      <c r="I212" s="357"/>
      <c r="J212" s="357"/>
      <c r="K212" s="372"/>
    </row>
    <row r="213" s="1" customFormat="1" ht="15" customHeight="1">
      <c r="B213" s="371"/>
      <c r="C213" s="305"/>
      <c r="D213" s="305"/>
      <c r="E213" s="305"/>
      <c r="F213" s="328"/>
      <c r="G213" s="366"/>
      <c r="H213" s="357"/>
      <c r="I213" s="357"/>
      <c r="J213" s="357"/>
      <c r="K213" s="372"/>
    </row>
    <row r="214" s="1" customFormat="1" ht="15" customHeight="1">
      <c r="B214" s="371"/>
      <c r="C214" s="305" t="s">
        <v>872</v>
      </c>
      <c r="D214" s="305"/>
      <c r="E214" s="305"/>
      <c r="F214" s="328">
        <v>1</v>
      </c>
      <c r="G214" s="366"/>
      <c r="H214" s="357" t="s">
        <v>911</v>
      </c>
      <c r="I214" s="357"/>
      <c r="J214" s="357"/>
      <c r="K214" s="372"/>
    </row>
    <row r="215" s="1" customFormat="1" ht="15" customHeight="1">
      <c r="B215" s="371"/>
      <c r="C215" s="305"/>
      <c r="D215" s="305"/>
      <c r="E215" s="305"/>
      <c r="F215" s="328">
        <v>2</v>
      </c>
      <c r="G215" s="366"/>
      <c r="H215" s="357" t="s">
        <v>912</v>
      </c>
      <c r="I215" s="357"/>
      <c r="J215" s="357"/>
      <c r="K215" s="372"/>
    </row>
    <row r="216" s="1" customFormat="1" ht="15" customHeight="1">
      <c r="B216" s="371"/>
      <c r="C216" s="305"/>
      <c r="D216" s="305"/>
      <c r="E216" s="305"/>
      <c r="F216" s="328">
        <v>3</v>
      </c>
      <c r="G216" s="366"/>
      <c r="H216" s="357" t="s">
        <v>913</v>
      </c>
      <c r="I216" s="357"/>
      <c r="J216" s="357"/>
      <c r="K216" s="372"/>
    </row>
    <row r="217" s="1" customFormat="1" ht="15" customHeight="1">
      <c r="B217" s="371"/>
      <c r="C217" s="305"/>
      <c r="D217" s="305"/>
      <c r="E217" s="305"/>
      <c r="F217" s="328">
        <v>4</v>
      </c>
      <c r="G217" s="366"/>
      <c r="H217" s="357" t="s">
        <v>914</v>
      </c>
      <c r="I217" s="357"/>
      <c r="J217" s="357"/>
      <c r="K217" s="372"/>
    </row>
    <row r="218" s="1" customFormat="1" ht="12.75" customHeight="1">
      <c r="B218" s="373"/>
      <c r="C218" s="374"/>
      <c r="D218" s="374"/>
      <c r="E218" s="374"/>
      <c r="F218" s="374"/>
      <c r="G218" s="374"/>
      <c r="H218" s="374"/>
      <c r="I218" s="374"/>
      <c r="J218" s="374"/>
      <c r="K218" s="375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jkohout</dc:creator>
  <cp:lastModifiedBy>jkohout</cp:lastModifiedBy>
  <dcterms:created xsi:type="dcterms:W3CDTF">2025-06-11T08:31:36Z</dcterms:created>
  <dcterms:modified xsi:type="dcterms:W3CDTF">2025-06-11T08:31:46Z</dcterms:modified>
</cp:coreProperties>
</file>